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sztalyok\Intézmény Irányítási Főosztály\Beiskolázás, beiratkozás\Beiskolázás 2022-23_2. kör\MUNKAANYAG\Pótigények\Kimenő excel\"/>
    </mc:Choice>
  </mc:AlternateContent>
  <xr:revisionPtr revIDLastSave="0" documentId="13_ncr:1_{0FE591C8-B8B1-4E1D-B8D5-0FF87667CE8C}" xr6:coauthVersionLast="36" xr6:coauthVersionMax="36" xr10:uidLastSave="{00000000-0000-0000-0000-000000000000}"/>
  <bookViews>
    <workbookView xWindow="0" yWindow="0" windowWidth="26085" windowHeight="10470" tabRatio="949" firstSheet="1" activeTab="2" xr2:uid="{00000000-000D-0000-FFFF-FFFF00000000}"/>
  </bookViews>
  <sheets>
    <sheet name="Útmutató" sheetId="38" state="hidden" r:id="rId1"/>
    <sheet name="OKJ képzések" sheetId="47" r:id="rId2"/>
    <sheet name="Szakmajegyzék szerinti szakmák" sheetId="44" r:id="rId3"/>
    <sheet name="Érettségire felkészítő" sheetId="48" r:id="rId4"/>
    <sheet name="Szakgimnáziumi szakképesítések" sheetId="42" r:id="rId5"/>
    <sheet name="lista" sheetId="11" state="hidden" r:id="rId6"/>
    <sheet name="OKJ_2019" sheetId="45" state="hidden" r:id="rId7"/>
    <sheet name="Szakmajegyzék" sheetId="40" state="hidden" r:id="rId8"/>
    <sheet name="Szakképesítések Szakg" sheetId="41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3" hidden="1">'Érettségire felkészítő'!$A$1:$I$1</definedName>
    <definedName name="_xlnm._FilterDatabase" localSheetId="5" hidden="1">lista!$A$1:$AE$1</definedName>
    <definedName name="_xlnm._FilterDatabase" localSheetId="1" hidden="1">'OKJ képzések'!$A$1:$K$1</definedName>
    <definedName name="_xlnm._FilterDatabase" localSheetId="6" hidden="1">OKJ_2019!$A$1:$O$137</definedName>
    <definedName name="_xlnm._FilterDatabase" localSheetId="4" hidden="1">'Szakgimnáziumi szakképesítések'!$A$1:$L$50</definedName>
    <definedName name="_xlnm._FilterDatabase" localSheetId="8" hidden="1">'Szakképesítések Szakg'!$A$4:$O$4</definedName>
    <definedName name="_xlnm._FilterDatabase" localSheetId="7" hidden="1">Szakmajegyzék!$A$3:$P$3</definedName>
    <definedName name="_xlnm._FilterDatabase" localSheetId="2" hidden="1">'Szakmajegyzék szerinti szakmák'!$A$1:$O$1</definedName>
    <definedName name="Bajai_Szakképzési_Centrum">lista!$D$2:$D$7</definedName>
    <definedName name="Baranya_Megyei_Szakképzési_Centrum">lista!$D$8:$D$19</definedName>
    <definedName name="Békéscsabai_Szakképzési_Centrum">lista!$D$20:$D$27</definedName>
    <definedName name="Berettyóújfalui_Szakképzési_Centrum">lista!$D$28:$D$39</definedName>
    <definedName name="Budapesti_Gazdasági_Szakképzési_Centrum">lista!$D$40:$D$61</definedName>
    <definedName name="Budapesti_Gépészeti_Szakképzési_Centrum">lista!$D$62:$D$74</definedName>
    <definedName name="Budapesti_Komplex_Szakképzési_Centrum">lista!$D$75:$D$87</definedName>
    <definedName name="Budapesti_Műszaki_Szakképzési_Centrum">lista!$D$88:$D$99</definedName>
    <definedName name="Ceglédi_Szakképzési_Centrum">lista!$D$100:$D$105</definedName>
    <definedName name="Debreceni_Szakképzési_Centrum">lista!$D$106:$D$116</definedName>
    <definedName name="Dunaújvárosi_Szakképzési_Centrum">lista!$D$117:$D$122</definedName>
    <definedName name="Érdi_Szakképzési_Centrum">lista!$D$123:$D$128</definedName>
    <definedName name="Esztergomi_Szakképzési_Centrum">lista!$D$362:$D$364</definedName>
    <definedName name="Győri_Szakképzési_Centrum">lista!$D$129:$D$147</definedName>
    <definedName name="Gyulai_Szakképzési_Centrum">lista!$D$148:$D$153</definedName>
    <definedName name="Heves_Megyei_Szakképzési_Centrum">lista!$D$154:$D$161</definedName>
    <definedName name="Hódmezővásárhelyi_Szakképzési_Centrum">lista!$D$162:$D$169</definedName>
    <definedName name="Kaposvári_Szakképzési_Centrum">lista!$D$170:$D$180</definedName>
    <definedName name="Karcagi_Szakképzési_Centrum">lista!$D$181:$D$188</definedName>
    <definedName name="Kecskeméti_Szakképzési_Centrum">lista!$D$189:$D$198</definedName>
    <definedName name="Kiskunhalasi_Szakképzési_Centrum">lista!$D$199:$D$203</definedName>
    <definedName name="Kisvárdai_Szakképzési_Centrum">lista!$D$204:$D$208</definedName>
    <definedName name="Mátészalkai_Szakképzési_Centrum">lista!$D$209:$D$213</definedName>
    <definedName name="Miskolci_Szakképzési_Centrum">lista!$D$214:$D$223</definedName>
    <definedName name="Nagykanizsai_Szakképzési_Centrum">lista!$D$224:$D$226</definedName>
    <definedName name="Nógrád_Megyei_Szakképzési_Centrum">lista!$D$227:$D$233</definedName>
    <definedName name="Nyíregyházi_Szakképzési_Centrum">lista!$D$234:$D$243</definedName>
    <definedName name="_xlnm.Print_Titles" localSheetId="3">'Érettségire felkészítő'!$1:$1</definedName>
    <definedName name="_xlnm.Print_Titles" localSheetId="1">'OKJ képzések'!$1:$1</definedName>
    <definedName name="_xlnm.Print_Titles" localSheetId="4">'Szakgimnáziumi szakképesítések'!$1:$1</definedName>
    <definedName name="_xlnm.Print_Titles" localSheetId="8">'Szakképesítések Szakg'!$2:$4</definedName>
    <definedName name="_xlnm.Print_Titles" localSheetId="2">'Szakmajegyzék szerinti szakmák'!$1:$1</definedName>
    <definedName name="_xlnm.Print_Area" localSheetId="8">'Szakképesítések Szakg'!$A$1:$M$26</definedName>
    <definedName name="OKJ_2019" localSheetId="6">OKJ_2019!$B$2:$B$137</definedName>
    <definedName name="Ózdi_Szakképzési_Centrum">lista!$D$244:$D$248</definedName>
    <definedName name="Pápai_Szakképzési_Centrum">lista!$D$249:$D$253</definedName>
    <definedName name="Siófoki_Szakképzési_Centrum">lista!$D$254:$D$258</definedName>
    <definedName name="Soproni_Szakképzési_Centrum">lista!$D$259:$D$266</definedName>
    <definedName name="Szakképző_Iskola">Szakmajegyzék!$C$301:$C$378</definedName>
    <definedName name="Szakképző_Iskola_kk12">lista!$R$2:$R$5</definedName>
    <definedName name="Szakmajegyzék">Szakmajegyzék!$C$4:$C$180</definedName>
    <definedName name="SZC">lista!$B$2:$B$42</definedName>
    <definedName name="Szegedi_Szakképzési_Centrum">lista!$D$267:$D$276</definedName>
    <definedName name="Székesfehérvári_Szakképzési_Centrum">lista!$D$277:$D$287</definedName>
    <definedName name="Szerencsi_Szakképzési_Centrum">lista!$D$288:$D$293</definedName>
    <definedName name="Szolnoki_Szakképzési_Centrum">lista!$D$294:$D$304</definedName>
    <definedName name="Tatabányai_Szakképzési_Centrum">lista!$D$305:$D$315</definedName>
    <definedName name="Technikum">Szakmajegyzék!$C$191:$C$289</definedName>
    <definedName name="Technikum_11">lista!$R$6</definedName>
    <definedName name="Tolna_Megyei_Szakképzési_Centrum">lista!$D$316:$D$323</definedName>
    <definedName name="Váci_Szakképzési_Centrum">lista!$D$324:$D$331</definedName>
    <definedName name="Vas_Megyei_Szakképzési_Centrum">lista!$D$332:$D$345</definedName>
    <definedName name="Veszprémi_Szakképzési_Centrum">lista!$D$346:$D$352</definedName>
    <definedName name="Zalaegerszegi_Szakképzési_Centrum">lista!$D$353:$D$361</definedName>
  </definedNames>
  <calcPr calcId="179021"/>
  <customWorkbookViews>
    <customWorkbookView name="Olgyay-Szabóné Fülöp Katalin - Egyéni nézet" guid="{2979C731-DD19-4C54-A88E-3BE4204207B1}" mergeInterval="0" personalView="1" maximized="1" windowWidth="1280" windowHeight="798" tabRatio="756" activeSheetId="1"/>
  </customWorkbookViews>
</workbook>
</file>

<file path=xl/calcChain.xml><?xml version="1.0" encoding="utf-8"?>
<calcChain xmlns="http://schemas.openxmlformats.org/spreadsheetml/2006/main">
  <c r="J2" i="44" l="1"/>
  <c r="I2" i="44"/>
  <c r="H2" i="44"/>
  <c r="G2" i="44"/>
  <c r="F2" i="44"/>
  <c r="K2" i="44" s="1"/>
  <c r="A2" i="44"/>
  <c r="J3" i="44" l="1"/>
  <c r="I3" i="44"/>
  <c r="H3" i="44"/>
  <c r="G3" i="44"/>
  <c r="F3" i="44"/>
  <c r="K3" i="44" s="1"/>
  <c r="J4" i="44"/>
  <c r="I4" i="44"/>
  <c r="H4" i="44"/>
  <c r="G4" i="44"/>
  <c r="F4" i="44"/>
  <c r="K4" i="44" s="1"/>
  <c r="I4" i="48" l="1"/>
  <c r="I5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I57" i="48"/>
  <c r="I58" i="48"/>
  <c r="I59" i="48"/>
  <c r="I60" i="48"/>
  <c r="I61" i="48"/>
  <c r="I62" i="48"/>
  <c r="I63" i="48"/>
  <c r="I64" i="48"/>
  <c r="I65" i="48"/>
  <c r="I66" i="48"/>
  <c r="I67" i="48"/>
  <c r="I68" i="48"/>
  <c r="I69" i="48"/>
  <c r="I70" i="48"/>
  <c r="I71" i="48"/>
  <c r="I72" i="48"/>
  <c r="I73" i="48"/>
  <c r="I74" i="48"/>
  <c r="I75" i="48"/>
  <c r="I76" i="48"/>
  <c r="I77" i="48"/>
  <c r="I78" i="48"/>
  <c r="I79" i="48"/>
  <c r="I80" i="48"/>
  <c r="I81" i="48"/>
  <c r="I82" i="48"/>
  <c r="I83" i="48"/>
  <c r="I84" i="48"/>
  <c r="I85" i="48"/>
  <c r="I86" i="48"/>
  <c r="I87" i="48"/>
  <c r="I88" i="48"/>
  <c r="I89" i="48"/>
  <c r="I90" i="48"/>
  <c r="I91" i="48"/>
  <c r="I92" i="48"/>
  <c r="I93" i="48"/>
  <c r="I94" i="48"/>
  <c r="I95" i="48"/>
  <c r="I96" i="48"/>
  <c r="I97" i="48"/>
  <c r="I98" i="48"/>
  <c r="I99" i="48"/>
  <c r="I100" i="48"/>
  <c r="O9" i="44" l="1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59" i="44"/>
  <c r="O60" i="44"/>
  <c r="O61" i="44"/>
  <c r="O62" i="44"/>
  <c r="O63" i="44"/>
  <c r="O64" i="44"/>
  <c r="O65" i="44"/>
  <c r="O66" i="44"/>
  <c r="O67" i="44"/>
  <c r="O68" i="44"/>
  <c r="O69" i="44"/>
  <c r="O70" i="44"/>
  <c r="O71" i="44"/>
  <c r="O72" i="44"/>
  <c r="O73" i="44"/>
  <c r="O74" i="44"/>
  <c r="O75" i="44"/>
  <c r="O76" i="44"/>
  <c r="O77" i="44"/>
  <c r="O78" i="44"/>
  <c r="O79" i="44"/>
  <c r="O80" i="44"/>
  <c r="O81" i="44"/>
  <c r="O82" i="44"/>
  <c r="O83" i="44"/>
  <c r="O84" i="44"/>
  <c r="O85" i="44"/>
  <c r="O86" i="44"/>
  <c r="O87" i="44"/>
  <c r="O88" i="44"/>
  <c r="O89" i="44"/>
  <c r="O90" i="44"/>
  <c r="O91" i="44"/>
  <c r="O92" i="44"/>
  <c r="O93" i="44"/>
  <c r="O94" i="44"/>
  <c r="O95" i="44"/>
  <c r="O96" i="44"/>
  <c r="O97" i="44"/>
  <c r="O98" i="44"/>
  <c r="O99" i="44"/>
  <c r="O100" i="44"/>
  <c r="O101" i="44"/>
  <c r="O102" i="44"/>
  <c r="O103" i="44"/>
  <c r="O104" i="44"/>
  <c r="O105" i="44"/>
  <c r="O106" i="44"/>
  <c r="O107" i="44"/>
  <c r="O108" i="44"/>
  <c r="O109" i="44"/>
  <c r="O110" i="44"/>
  <c r="O111" i="44"/>
  <c r="O112" i="44"/>
  <c r="O113" i="44"/>
  <c r="O114" i="44"/>
  <c r="O115" i="44"/>
  <c r="O116" i="44"/>
  <c r="O117" i="44"/>
  <c r="O118" i="44"/>
  <c r="O119" i="44"/>
  <c r="O120" i="44"/>
  <c r="O121" i="44"/>
  <c r="O122" i="44"/>
  <c r="O123" i="44"/>
  <c r="O124" i="44"/>
  <c r="O125" i="44"/>
  <c r="O126" i="44"/>
  <c r="O127" i="44"/>
  <c r="O128" i="44"/>
  <c r="O129" i="44"/>
  <c r="O130" i="44"/>
  <c r="O131" i="44"/>
  <c r="O132" i="44"/>
  <c r="O133" i="44"/>
  <c r="O134" i="44"/>
  <c r="O135" i="44"/>
  <c r="O136" i="44"/>
  <c r="O137" i="44"/>
  <c r="O138" i="44"/>
  <c r="O139" i="44"/>
  <c r="O140" i="44"/>
  <c r="O141" i="44"/>
  <c r="O142" i="44"/>
  <c r="O143" i="44"/>
  <c r="O144" i="44"/>
  <c r="O145" i="44"/>
  <c r="O146" i="44"/>
  <c r="O147" i="44"/>
  <c r="O148" i="44"/>
  <c r="O149" i="44"/>
  <c r="O150" i="44"/>
  <c r="O151" i="44"/>
  <c r="O152" i="44"/>
  <c r="O153" i="44"/>
  <c r="O154" i="44"/>
  <c r="O155" i="44"/>
  <c r="O156" i="44"/>
  <c r="O157" i="44"/>
  <c r="O158" i="44"/>
  <c r="O159" i="44"/>
  <c r="O160" i="44"/>
  <c r="O161" i="44"/>
  <c r="O162" i="44"/>
  <c r="O163" i="44"/>
  <c r="O164" i="44"/>
  <c r="O165" i="44"/>
  <c r="O166" i="44"/>
  <c r="O167" i="44"/>
  <c r="O168" i="44"/>
  <c r="O169" i="44"/>
  <c r="O170" i="44"/>
  <c r="O171" i="44"/>
  <c r="O172" i="44"/>
  <c r="O173" i="44"/>
  <c r="O174" i="44"/>
  <c r="O175" i="44"/>
  <c r="O176" i="44"/>
  <c r="O177" i="44"/>
  <c r="O178" i="44"/>
  <c r="O179" i="44"/>
  <c r="O180" i="44"/>
  <c r="O181" i="44"/>
  <c r="O182" i="44"/>
  <c r="O183" i="44"/>
  <c r="O184" i="44"/>
  <c r="O185" i="44"/>
  <c r="O186" i="44"/>
  <c r="O187" i="44"/>
  <c r="O188" i="44"/>
  <c r="O189" i="44"/>
  <c r="O190" i="44"/>
  <c r="O191" i="44"/>
  <c r="O192" i="44"/>
  <c r="O193" i="44"/>
  <c r="O194" i="44"/>
  <c r="O195" i="44"/>
  <c r="O196" i="44"/>
  <c r="O197" i="44"/>
  <c r="O198" i="44"/>
  <c r="O199" i="44"/>
  <c r="O200" i="44"/>
  <c r="F9" i="48" l="1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1" i="48"/>
  <c r="F62" i="48"/>
  <c r="F63" i="48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77" i="48"/>
  <c r="F78" i="48"/>
  <c r="F79" i="48"/>
  <c r="F80" i="48"/>
  <c r="F81" i="48"/>
  <c r="F82" i="48"/>
  <c r="F83" i="48"/>
  <c r="F84" i="48"/>
  <c r="F85" i="48"/>
  <c r="F86" i="48"/>
  <c r="F87" i="48"/>
  <c r="F88" i="48"/>
  <c r="F89" i="48"/>
  <c r="F90" i="48"/>
  <c r="F91" i="48"/>
  <c r="F92" i="48"/>
  <c r="F93" i="48"/>
  <c r="F94" i="48"/>
  <c r="F95" i="48"/>
  <c r="F96" i="48"/>
  <c r="F97" i="48"/>
  <c r="F98" i="48"/>
  <c r="F99" i="48"/>
  <c r="F100" i="48"/>
  <c r="F3" i="48"/>
  <c r="F4" i="48"/>
  <c r="F5" i="48"/>
  <c r="F6" i="48"/>
  <c r="F7" i="48"/>
  <c r="F8" i="48"/>
  <c r="F2" i="48" l="1"/>
  <c r="A100" i="48"/>
  <c r="A99" i="48"/>
  <c r="A98" i="48"/>
  <c r="A97" i="48"/>
  <c r="A96" i="48"/>
  <c r="A95" i="48"/>
  <c r="A94" i="48"/>
  <c r="A93" i="48"/>
  <c r="A92" i="48"/>
  <c r="A91" i="48"/>
  <c r="A90" i="48"/>
  <c r="A89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5" i="48"/>
  <c r="A74" i="48"/>
  <c r="A73" i="48"/>
  <c r="A72" i="48"/>
  <c r="A71" i="48"/>
  <c r="A70" i="48"/>
  <c r="A69" i="48"/>
  <c r="A68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3" i="48"/>
  <c r="A52" i="48"/>
  <c r="A51" i="48"/>
  <c r="A50" i="48"/>
  <c r="A49" i="48"/>
  <c r="A48" i="48"/>
  <c r="A47" i="48"/>
  <c r="A46" i="48"/>
  <c r="A45" i="48"/>
  <c r="A44" i="48"/>
  <c r="A43" i="48"/>
  <c r="A42" i="48"/>
  <c r="A41" i="48"/>
  <c r="A40" i="48"/>
  <c r="A39" i="48"/>
  <c r="A38" i="48"/>
  <c r="A37" i="48"/>
  <c r="A36" i="48"/>
  <c r="A35" i="48"/>
  <c r="A34" i="48"/>
  <c r="A33" i="48"/>
  <c r="A32" i="48"/>
  <c r="A31" i="48"/>
  <c r="A30" i="48"/>
  <c r="A29" i="48"/>
  <c r="A28" i="48"/>
  <c r="A27" i="48"/>
  <c r="A26" i="48"/>
  <c r="A25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6" i="48"/>
  <c r="A5" i="48"/>
  <c r="A4" i="48"/>
  <c r="A3" i="48"/>
  <c r="I3" i="48" s="1"/>
  <c r="A2" i="48"/>
  <c r="I2" i="48" s="1"/>
  <c r="H200" i="47" l="1"/>
  <c r="G200" i="47"/>
  <c r="F200" i="47"/>
  <c r="E200" i="47"/>
  <c r="A200" i="47"/>
  <c r="K200" i="47" s="1"/>
  <c r="H199" i="47"/>
  <c r="G199" i="47"/>
  <c r="F199" i="47"/>
  <c r="E199" i="47"/>
  <c r="A199" i="47"/>
  <c r="K199" i="47" s="1"/>
  <c r="H198" i="47"/>
  <c r="G198" i="47"/>
  <c r="F198" i="47"/>
  <c r="E198" i="47"/>
  <c r="A198" i="47"/>
  <c r="K198" i="47" s="1"/>
  <c r="K197" i="47"/>
  <c r="H197" i="47"/>
  <c r="G197" i="47"/>
  <c r="F197" i="47"/>
  <c r="E197" i="47"/>
  <c r="A197" i="47"/>
  <c r="H196" i="47"/>
  <c r="G196" i="47"/>
  <c r="F196" i="47"/>
  <c r="E196" i="47"/>
  <c r="A196" i="47"/>
  <c r="K196" i="47" s="1"/>
  <c r="H195" i="47"/>
  <c r="G195" i="47"/>
  <c r="F195" i="47"/>
  <c r="E195" i="47"/>
  <c r="A195" i="47"/>
  <c r="K195" i="47" s="1"/>
  <c r="H194" i="47"/>
  <c r="G194" i="47"/>
  <c r="F194" i="47"/>
  <c r="E194" i="47"/>
  <c r="A194" i="47"/>
  <c r="K194" i="47" s="1"/>
  <c r="H193" i="47"/>
  <c r="G193" i="47"/>
  <c r="F193" i="47"/>
  <c r="E193" i="47"/>
  <c r="A193" i="47"/>
  <c r="K193" i="47" s="1"/>
  <c r="H192" i="47"/>
  <c r="G192" i="47"/>
  <c r="F192" i="47"/>
  <c r="E192" i="47"/>
  <c r="A192" i="47"/>
  <c r="K192" i="47" s="1"/>
  <c r="H191" i="47"/>
  <c r="G191" i="47"/>
  <c r="F191" i="47"/>
  <c r="E191" i="47"/>
  <c r="A191" i="47"/>
  <c r="K191" i="47" s="1"/>
  <c r="H190" i="47"/>
  <c r="G190" i="47"/>
  <c r="F190" i="47"/>
  <c r="E190" i="47"/>
  <c r="A190" i="47"/>
  <c r="K190" i="47" s="1"/>
  <c r="K189" i="47"/>
  <c r="H189" i="47"/>
  <c r="G189" i="47"/>
  <c r="F189" i="47"/>
  <c r="E189" i="47"/>
  <c r="A189" i="47"/>
  <c r="H188" i="47"/>
  <c r="G188" i="47"/>
  <c r="F188" i="47"/>
  <c r="E188" i="47"/>
  <c r="A188" i="47"/>
  <c r="K188" i="47" s="1"/>
  <c r="H187" i="47"/>
  <c r="G187" i="47"/>
  <c r="F187" i="47"/>
  <c r="E187" i="47"/>
  <c r="A187" i="47"/>
  <c r="K187" i="47" s="1"/>
  <c r="H186" i="47"/>
  <c r="G186" i="47"/>
  <c r="F186" i="47"/>
  <c r="E186" i="47"/>
  <c r="A186" i="47"/>
  <c r="K186" i="47" s="1"/>
  <c r="H185" i="47"/>
  <c r="G185" i="47"/>
  <c r="F185" i="47"/>
  <c r="E185" i="47"/>
  <c r="A185" i="47"/>
  <c r="K185" i="47" s="1"/>
  <c r="H184" i="47"/>
  <c r="G184" i="47"/>
  <c r="F184" i="47"/>
  <c r="E184" i="47"/>
  <c r="A184" i="47"/>
  <c r="K184" i="47" s="1"/>
  <c r="H183" i="47"/>
  <c r="G183" i="47"/>
  <c r="F183" i="47"/>
  <c r="E183" i="47"/>
  <c r="A183" i="47"/>
  <c r="K183" i="47" s="1"/>
  <c r="H182" i="47"/>
  <c r="G182" i="47"/>
  <c r="F182" i="47"/>
  <c r="E182" i="47"/>
  <c r="A182" i="47"/>
  <c r="K182" i="47" s="1"/>
  <c r="K181" i="47"/>
  <c r="H181" i="47"/>
  <c r="G181" i="47"/>
  <c r="F181" i="47"/>
  <c r="E181" i="47"/>
  <c r="A181" i="47"/>
  <c r="H180" i="47"/>
  <c r="G180" i="47"/>
  <c r="F180" i="47"/>
  <c r="E180" i="47"/>
  <c r="A180" i="47"/>
  <c r="K180" i="47" s="1"/>
  <c r="H179" i="47"/>
  <c r="G179" i="47"/>
  <c r="F179" i="47"/>
  <c r="E179" i="47"/>
  <c r="A179" i="47"/>
  <c r="K179" i="47" s="1"/>
  <c r="H178" i="47"/>
  <c r="G178" i="47"/>
  <c r="F178" i="47"/>
  <c r="E178" i="47"/>
  <c r="A178" i="47"/>
  <c r="K178" i="47" s="1"/>
  <c r="H177" i="47"/>
  <c r="G177" i="47"/>
  <c r="F177" i="47"/>
  <c r="E177" i="47"/>
  <c r="A177" i="47"/>
  <c r="K177" i="47" s="1"/>
  <c r="H176" i="47"/>
  <c r="G176" i="47"/>
  <c r="F176" i="47"/>
  <c r="E176" i="47"/>
  <c r="A176" i="47"/>
  <c r="K176" i="47" s="1"/>
  <c r="H175" i="47"/>
  <c r="G175" i="47"/>
  <c r="F175" i="47"/>
  <c r="E175" i="47"/>
  <c r="A175" i="47"/>
  <c r="K175" i="47" s="1"/>
  <c r="H174" i="47"/>
  <c r="G174" i="47"/>
  <c r="F174" i="47"/>
  <c r="E174" i="47"/>
  <c r="A174" i="47"/>
  <c r="K174" i="47" s="1"/>
  <c r="K173" i="47"/>
  <c r="H173" i="47"/>
  <c r="G173" i="47"/>
  <c r="F173" i="47"/>
  <c r="E173" i="47"/>
  <c r="A173" i="47"/>
  <c r="H172" i="47"/>
  <c r="G172" i="47"/>
  <c r="F172" i="47"/>
  <c r="E172" i="47"/>
  <c r="A172" i="47"/>
  <c r="K172" i="47" s="1"/>
  <c r="H171" i="47"/>
  <c r="G171" i="47"/>
  <c r="F171" i="47"/>
  <c r="E171" i="47"/>
  <c r="A171" i="47"/>
  <c r="K171" i="47" s="1"/>
  <c r="H170" i="47"/>
  <c r="G170" i="47"/>
  <c r="F170" i="47"/>
  <c r="E170" i="47"/>
  <c r="A170" i="47"/>
  <c r="K170" i="47" s="1"/>
  <c r="H169" i="47"/>
  <c r="G169" i="47"/>
  <c r="F169" i="47"/>
  <c r="E169" i="47"/>
  <c r="A169" i="47"/>
  <c r="K169" i="47" s="1"/>
  <c r="H168" i="47"/>
  <c r="G168" i="47"/>
  <c r="F168" i="47"/>
  <c r="E168" i="47"/>
  <c r="A168" i="47"/>
  <c r="K168" i="47" s="1"/>
  <c r="H167" i="47"/>
  <c r="G167" i="47"/>
  <c r="F167" i="47"/>
  <c r="E167" i="47"/>
  <c r="A167" i="47"/>
  <c r="K167" i="47" s="1"/>
  <c r="H166" i="47"/>
  <c r="G166" i="47"/>
  <c r="F166" i="47"/>
  <c r="E166" i="47"/>
  <c r="A166" i="47"/>
  <c r="K166" i="47" s="1"/>
  <c r="K165" i="47"/>
  <c r="H165" i="47"/>
  <c r="G165" i="47"/>
  <c r="F165" i="47"/>
  <c r="E165" i="47"/>
  <c r="A165" i="47"/>
  <c r="H164" i="47"/>
  <c r="G164" i="47"/>
  <c r="F164" i="47"/>
  <c r="E164" i="47"/>
  <c r="A164" i="47"/>
  <c r="K164" i="47" s="1"/>
  <c r="H163" i="47"/>
  <c r="G163" i="47"/>
  <c r="F163" i="47"/>
  <c r="E163" i="47"/>
  <c r="A163" i="47"/>
  <c r="K163" i="47" s="1"/>
  <c r="H162" i="47"/>
  <c r="G162" i="47"/>
  <c r="F162" i="47"/>
  <c r="E162" i="47"/>
  <c r="A162" i="47"/>
  <c r="K162" i="47" s="1"/>
  <c r="H161" i="47"/>
  <c r="G161" i="47"/>
  <c r="F161" i="47"/>
  <c r="E161" i="47"/>
  <c r="A161" i="47"/>
  <c r="K161" i="47" s="1"/>
  <c r="H160" i="47"/>
  <c r="G160" i="47"/>
  <c r="F160" i="47"/>
  <c r="E160" i="47"/>
  <c r="A160" i="47"/>
  <c r="K160" i="47" s="1"/>
  <c r="H159" i="47"/>
  <c r="G159" i="47"/>
  <c r="F159" i="47"/>
  <c r="E159" i="47"/>
  <c r="A159" i="47"/>
  <c r="K159" i="47" s="1"/>
  <c r="H158" i="47"/>
  <c r="G158" i="47"/>
  <c r="F158" i="47"/>
  <c r="E158" i="47"/>
  <c r="A158" i="47"/>
  <c r="K158" i="47" s="1"/>
  <c r="K157" i="47"/>
  <c r="H157" i="47"/>
  <c r="G157" i="47"/>
  <c r="F157" i="47"/>
  <c r="E157" i="47"/>
  <c r="A157" i="47"/>
  <c r="H156" i="47"/>
  <c r="G156" i="47"/>
  <c r="F156" i="47"/>
  <c r="E156" i="47"/>
  <c r="A156" i="47"/>
  <c r="K156" i="47" s="1"/>
  <c r="H155" i="47"/>
  <c r="G155" i="47"/>
  <c r="F155" i="47"/>
  <c r="E155" i="47"/>
  <c r="A155" i="47"/>
  <c r="K155" i="47" s="1"/>
  <c r="H154" i="47"/>
  <c r="G154" i="47"/>
  <c r="F154" i="47"/>
  <c r="E154" i="47"/>
  <c r="A154" i="47"/>
  <c r="K154" i="47" s="1"/>
  <c r="H153" i="47"/>
  <c r="G153" i="47"/>
  <c r="F153" i="47"/>
  <c r="E153" i="47"/>
  <c r="A153" i="47"/>
  <c r="K153" i="47" s="1"/>
  <c r="H152" i="47"/>
  <c r="G152" i="47"/>
  <c r="F152" i="47"/>
  <c r="E152" i="47"/>
  <c r="A152" i="47"/>
  <c r="K152" i="47" s="1"/>
  <c r="H151" i="47"/>
  <c r="G151" i="47"/>
  <c r="F151" i="47"/>
  <c r="E151" i="47"/>
  <c r="A151" i="47"/>
  <c r="K151" i="47" s="1"/>
  <c r="H150" i="47"/>
  <c r="G150" i="47"/>
  <c r="F150" i="47"/>
  <c r="E150" i="47"/>
  <c r="A150" i="47"/>
  <c r="K150" i="47" s="1"/>
  <c r="K149" i="47"/>
  <c r="H149" i="47"/>
  <c r="G149" i="47"/>
  <c r="F149" i="47"/>
  <c r="E149" i="47"/>
  <c r="A149" i="47"/>
  <c r="H148" i="47"/>
  <c r="G148" i="47"/>
  <c r="F148" i="47"/>
  <c r="E148" i="47"/>
  <c r="A148" i="47"/>
  <c r="K148" i="47" s="1"/>
  <c r="H147" i="47"/>
  <c r="G147" i="47"/>
  <c r="F147" i="47"/>
  <c r="E147" i="47"/>
  <c r="A147" i="47"/>
  <c r="K147" i="47" s="1"/>
  <c r="H146" i="47"/>
  <c r="G146" i="47"/>
  <c r="F146" i="47"/>
  <c r="E146" i="47"/>
  <c r="A146" i="47"/>
  <c r="K146" i="47" s="1"/>
  <c r="H145" i="47"/>
  <c r="G145" i="47"/>
  <c r="F145" i="47"/>
  <c r="E145" i="47"/>
  <c r="A145" i="47"/>
  <c r="K145" i="47" s="1"/>
  <c r="H144" i="47"/>
  <c r="G144" i="47"/>
  <c r="F144" i="47"/>
  <c r="E144" i="47"/>
  <c r="A144" i="47"/>
  <c r="K144" i="47" s="1"/>
  <c r="H143" i="47"/>
  <c r="G143" i="47"/>
  <c r="F143" i="47"/>
  <c r="E143" i="47"/>
  <c r="A143" i="47"/>
  <c r="K143" i="47" s="1"/>
  <c r="H142" i="47"/>
  <c r="G142" i="47"/>
  <c r="F142" i="47"/>
  <c r="E142" i="47"/>
  <c r="A142" i="47"/>
  <c r="K142" i="47" s="1"/>
  <c r="K141" i="47"/>
  <c r="H141" i="47"/>
  <c r="G141" i="47"/>
  <c r="F141" i="47"/>
  <c r="E141" i="47"/>
  <c r="A141" i="47"/>
  <c r="H140" i="47"/>
  <c r="G140" i="47"/>
  <c r="F140" i="47"/>
  <c r="E140" i="47"/>
  <c r="A140" i="47"/>
  <c r="K140" i="47" s="1"/>
  <c r="H139" i="47"/>
  <c r="G139" i="47"/>
  <c r="F139" i="47"/>
  <c r="E139" i="47"/>
  <c r="A139" i="47"/>
  <c r="K139" i="47" s="1"/>
  <c r="H138" i="47"/>
  <c r="G138" i="47"/>
  <c r="F138" i="47"/>
  <c r="E138" i="47"/>
  <c r="A138" i="47"/>
  <c r="K138" i="47" s="1"/>
  <c r="H137" i="47"/>
  <c r="G137" i="47"/>
  <c r="F137" i="47"/>
  <c r="E137" i="47"/>
  <c r="A137" i="47"/>
  <c r="K137" i="47" s="1"/>
  <c r="H136" i="47"/>
  <c r="G136" i="47"/>
  <c r="F136" i="47"/>
  <c r="E136" i="47"/>
  <c r="A136" i="47"/>
  <c r="K136" i="47" s="1"/>
  <c r="H135" i="47"/>
  <c r="G135" i="47"/>
  <c r="F135" i="47"/>
  <c r="E135" i="47"/>
  <c r="A135" i="47"/>
  <c r="K135" i="47" s="1"/>
  <c r="H134" i="47"/>
  <c r="G134" i="47"/>
  <c r="F134" i="47"/>
  <c r="E134" i="47"/>
  <c r="A134" i="47"/>
  <c r="K134" i="47" s="1"/>
  <c r="K133" i="47"/>
  <c r="H133" i="47"/>
  <c r="G133" i="47"/>
  <c r="F133" i="47"/>
  <c r="E133" i="47"/>
  <c r="A133" i="47"/>
  <c r="H132" i="47"/>
  <c r="G132" i="47"/>
  <c r="F132" i="47"/>
  <c r="E132" i="47"/>
  <c r="A132" i="47"/>
  <c r="K132" i="47" s="1"/>
  <c r="H131" i="47"/>
  <c r="G131" i="47"/>
  <c r="F131" i="47"/>
  <c r="E131" i="47"/>
  <c r="A131" i="47"/>
  <c r="K131" i="47" s="1"/>
  <c r="H130" i="47"/>
  <c r="G130" i="47"/>
  <c r="F130" i="47"/>
  <c r="E130" i="47"/>
  <c r="A130" i="47"/>
  <c r="K130" i="47" s="1"/>
  <c r="H129" i="47"/>
  <c r="G129" i="47"/>
  <c r="F129" i="47"/>
  <c r="E129" i="47"/>
  <c r="A129" i="47"/>
  <c r="K129" i="47" s="1"/>
  <c r="H128" i="47"/>
  <c r="G128" i="47"/>
  <c r="F128" i="47"/>
  <c r="E128" i="47"/>
  <c r="A128" i="47"/>
  <c r="K128" i="47" s="1"/>
  <c r="H127" i="47"/>
  <c r="G127" i="47"/>
  <c r="F127" i="47"/>
  <c r="E127" i="47"/>
  <c r="A127" i="47"/>
  <c r="K127" i="47" s="1"/>
  <c r="H126" i="47"/>
  <c r="G126" i="47"/>
  <c r="F126" i="47"/>
  <c r="E126" i="47"/>
  <c r="A126" i="47"/>
  <c r="K126" i="47" s="1"/>
  <c r="K125" i="47"/>
  <c r="H125" i="47"/>
  <c r="G125" i="47"/>
  <c r="F125" i="47"/>
  <c r="E125" i="47"/>
  <c r="A125" i="47"/>
  <c r="H124" i="47"/>
  <c r="G124" i="47"/>
  <c r="F124" i="47"/>
  <c r="E124" i="47"/>
  <c r="A124" i="47"/>
  <c r="K124" i="47" s="1"/>
  <c r="H123" i="47"/>
  <c r="G123" i="47"/>
  <c r="F123" i="47"/>
  <c r="E123" i="47"/>
  <c r="A123" i="47"/>
  <c r="K123" i="47" s="1"/>
  <c r="H122" i="47"/>
  <c r="G122" i="47"/>
  <c r="F122" i="47"/>
  <c r="E122" i="47"/>
  <c r="A122" i="47"/>
  <c r="K122" i="47" s="1"/>
  <c r="H121" i="47"/>
  <c r="G121" i="47"/>
  <c r="F121" i="47"/>
  <c r="E121" i="47"/>
  <c r="A121" i="47"/>
  <c r="K121" i="47" s="1"/>
  <c r="H120" i="47"/>
  <c r="G120" i="47"/>
  <c r="F120" i="47"/>
  <c r="E120" i="47"/>
  <c r="A120" i="47"/>
  <c r="K120" i="47" s="1"/>
  <c r="H119" i="47"/>
  <c r="G119" i="47"/>
  <c r="F119" i="47"/>
  <c r="E119" i="47"/>
  <c r="A119" i="47"/>
  <c r="K119" i="47" s="1"/>
  <c r="H118" i="47"/>
  <c r="G118" i="47"/>
  <c r="F118" i="47"/>
  <c r="E118" i="47"/>
  <c r="A118" i="47"/>
  <c r="K118" i="47" s="1"/>
  <c r="K117" i="47"/>
  <c r="H117" i="47"/>
  <c r="G117" i="47"/>
  <c r="F117" i="47"/>
  <c r="E117" i="47"/>
  <c r="A117" i="47"/>
  <c r="H116" i="47"/>
  <c r="G116" i="47"/>
  <c r="F116" i="47"/>
  <c r="E116" i="47"/>
  <c r="A116" i="47"/>
  <c r="K116" i="47" s="1"/>
  <c r="H115" i="47"/>
  <c r="G115" i="47"/>
  <c r="F115" i="47"/>
  <c r="E115" i="47"/>
  <c r="A115" i="47"/>
  <c r="K115" i="47" s="1"/>
  <c r="H114" i="47"/>
  <c r="G114" i="47"/>
  <c r="F114" i="47"/>
  <c r="E114" i="47"/>
  <c r="A114" i="47"/>
  <c r="K114" i="47" s="1"/>
  <c r="H113" i="47"/>
  <c r="G113" i="47"/>
  <c r="F113" i="47"/>
  <c r="E113" i="47"/>
  <c r="A113" i="47"/>
  <c r="K113" i="47" s="1"/>
  <c r="H112" i="47"/>
  <c r="G112" i="47"/>
  <c r="F112" i="47"/>
  <c r="E112" i="47"/>
  <c r="A112" i="47"/>
  <c r="K112" i="47" s="1"/>
  <c r="H111" i="47"/>
  <c r="G111" i="47"/>
  <c r="F111" i="47"/>
  <c r="E111" i="47"/>
  <c r="A111" i="47"/>
  <c r="K111" i="47" s="1"/>
  <c r="H110" i="47"/>
  <c r="G110" i="47"/>
  <c r="F110" i="47"/>
  <c r="E110" i="47"/>
  <c r="A110" i="47"/>
  <c r="K110" i="47" s="1"/>
  <c r="K109" i="47"/>
  <c r="H109" i="47"/>
  <c r="G109" i="47"/>
  <c r="F109" i="47"/>
  <c r="E109" i="47"/>
  <c r="A109" i="47"/>
  <c r="H108" i="47"/>
  <c r="G108" i="47"/>
  <c r="F108" i="47"/>
  <c r="E108" i="47"/>
  <c r="A108" i="47"/>
  <c r="K108" i="47" s="1"/>
  <c r="H107" i="47"/>
  <c r="G107" i="47"/>
  <c r="F107" i="47"/>
  <c r="E107" i="47"/>
  <c r="A107" i="47"/>
  <c r="K107" i="47" s="1"/>
  <c r="H106" i="47"/>
  <c r="G106" i="47"/>
  <c r="F106" i="47"/>
  <c r="E106" i="47"/>
  <c r="A106" i="47"/>
  <c r="K106" i="47" s="1"/>
  <c r="H105" i="47"/>
  <c r="G105" i="47"/>
  <c r="F105" i="47"/>
  <c r="E105" i="47"/>
  <c r="A105" i="47"/>
  <c r="K105" i="47" s="1"/>
  <c r="H104" i="47"/>
  <c r="G104" i="47"/>
  <c r="F104" i="47"/>
  <c r="E104" i="47"/>
  <c r="A104" i="47"/>
  <c r="K104" i="47" s="1"/>
  <c r="H103" i="47"/>
  <c r="G103" i="47"/>
  <c r="F103" i="47"/>
  <c r="E103" i="47"/>
  <c r="A103" i="47"/>
  <c r="K103" i="47" s="1"/>
  <c r="H102" i="47"/>
  <c r="G102" i="47"/>
  <c r="F102" i="47"/>
  <c r="E102" i="47"/>
  <c r="A102" i="47"/>
  <c r="K102" i="47" s="1"/>
  <c r="K101" i="47"/>
  <c r="H101" i="47"/>
  <c r="G101" i="47"/>
  <c r="F101" i="47"/>
  <c r="E101" i="47"/>
  <c r="A101" i="47"/>
  <c r="H100" i="47"/>
  <c r="G100" i="47"/>
  <c r="F100" i="47"/>
  <c r="E100" i="47"/>
  <c r="A100" i="47"/>
  <c r="K100" i="47" s="1"/>
  <c r="H99" i="47"/>
  <c r="G99" i="47"/>
  <c r="F99" i="47"/>
  <c r="E99" i="47"/>
  <c r="A99" i="47"/>
  <c r="K99" i="47" s="1"/>
  <c r="H98" i="47"/>
  <c r="G98" i="47"/>
  <c r="F98" i="47"/>
  <c r="E98" i="47"/>
  <c r="A98" i="47"/>
  <c r="K98" i="47" s="1"/>
  <c r="H97" i="47"/>
  <c r="G97" i="47"/>
  <c r="F97" i="47"/>
  <c r="E97" i="47"/>
  <c r="A97" i="47"/>
  <c r="K97" i="47" s="1"/>
  <c r="H96" i="47"/>
  <c r="G96" i="47"/>
  <c r="F96" i="47"/>
  <c r="E96" i="47"/>
  <c r="A96" i="47"/>
  <c r="K96" i="47" s="1"/>
  <c r="H95" i="47"/>
  <c r="G95" i="47"/>
  <c r="F95" i="47"/>
  <c r="E95" i="47"/>
  <c r="A95" i="47"/>
  <c r="K95" i="47" s="1"/>
  <c r="H94" i="47"/>
  <c r="G94" i="47"/>
  <c r="F94" i="47"/>
  <c r="E94" i="47"/>
  <c r="A94" i="47"/>
  <c r="K94" i="47" s="1"/>
  <c r="K93" i="47"/>
  <c r="H93" i="47"/>
  <c r="G93" i="47"/>
  <c r="F93" i="47"/>
  <c r="E93" i="47"/>
  <c r="A93" i="47"/>
  <c r="H92" i="47"/>
  <c r="G92" i="47"/>
  <c r="F92" i="47"/>
  <c r="E92" i="47"/>
  <c r="A92" i="47"/>
  <c r="K92" i="47" s="1"/>
  <c r="H91" i="47"/>
  <c r="G91" i="47"/>
  <c r="F91" i="47"/>
  <c r="E91" i="47"/>
  <c r="A91" i="47"/>
  <c r="K91" i="47" s="1"/>
  <c r="H90" i="47"/>
  <c r="G90" i="47"/>
  <c r="F90" i="47"/>
  <c r="E90" i="47"/>
  <c r="A90" i="47"/>
  <c r="K90" i="47" s="1"/>
  <c r="H89" i="47"/>
  <c r="G89" i="47"/>
  <c r="F89" i="47"/>
  <c r="E89" i="47"/>
  <c r="A89" i="47"/>
  <c r="K89" i="47" s="1"/>
  <c r="H88" i="47"/>
  <c r="G88" i="47"/>
  <c r="F88" i="47"/>
  <c r="E88" i="47"/>
  <c r="A88" i="47"/>
  <c r="K88" i="47" s="1"/>
  <c r="H87" i="47"/>
  <c r="G87" i="47"/>
  <c r="F87" i="47"/>
  <c r="E87" i="47"/>
  <c r="A87" i="47"/>
  <c r="K87" i="47" s="1"/>
  <c r="H86" i="47"/>
  <c r="G86" i="47"/>
  <c r="F86" i="47"/>
  <c r="E86" i="47"/>
  <c r="A86" i="47"/>
  <c r="K86" i="47" s="1"/>
  <c r="K85" i="47"/>
  <c r="H85" i="47"/>
  <c r="G85" i="47"/>
  <c r="F85" i="47"/>
  <c r="E85" i="47"/>
  <c r="A85" i="47"/>
  <c r="H84" i="47"/>
  <c r="G84" i="47"/>
  <c r="F84" i="47"/>
  <c r="E84" i="47"/>
  <c r="A84" i="47"/>
  <c r="K84" i="47" s="1"/>
  <c r="H83" i="47"/>
  <c r="G83" i="47"/>
  <c r="F83" i="47"/>
  <c r="E83" i="47"/>
  <c r="A83" i="47"/>
  <c r="K83" i="47" s="1"/>
  <c r="H82" i="47"/>
  <c r="G82" i="47"/>
  <c r="F82" i="47"/>
  <c r="E82" i="47"/>
  <c r="A82" i="47"/>
  <c r="K82" i="47" s="1"/>
  <c r="H81" i="47"/>
  <c r="G81" i="47"/>
  <c r="F81" i="47"/>
  <c r="E81" i="47"/>
  <c r="A81" i="47"/>
  <c r="K81" i="47" s="1"/>
  <c r="H80" i="47"/>
  <c r="G80" i="47"/>
  <c r="F80" i="47"/>
  <c r="E80" i="47"/>
  <c r="A80" i="47"/>
  <c r="K80" i="47" s="1"/>
  <c r="H79" i="47"/>
  <c r="G79" i="47"/>
  <c r="F79" i="47"/>
  <c r="E79" i="47"/>
  <c r="A79" i="47"/>
  <c r="K79" i="47" s="1"/>
  <c r="H78" i="47"/>
  <c r="G78" i="47"/>
  <c r="F78" i="47"/>
  <c r="E78" i="47"/>
  <c r="A78" i="47"/>
  <c r="K78" i="47" s="1"/>
  <c r="K77" i="47"/>
  <c r="H77" i="47"/>
  <c r="G77" i="47"/>
  <c r="F77" i="47"/>
  <c r="E77" i="47"/>
  <c r="A77" i="47"/>
  <c r="H76" i="47"/>
  <c r="G76" i="47"/>
  <c r="F76" i="47"/>
  <c r="E76" i="47"/>
  <c r="A76" i="47"/>
  <c r="K76" i="47" s="1"/>
  <c r="H75" i="47"/>
  <c r="G75" i="47"/>
  <c r="F75" i="47"/>
  <c r="E75" i="47"/>
  <c r="A75" i="47"/>
  <c r="K75" i="47" s="1"/>
  <c r="H74" i="47"/>
  <c r="G74" i="47"/>
  <c r="F74" i="47"/>
  <c r="E74" i="47"/>
  <c r="A74" i="47"/>
  <c r="K74" i="47" s="1"/>
  <c r="H73" i="47"/>
  <c r="G73" i="47"/>
  <c r="F73" i="47"/>
  <c r="E73" i="47"/>
  <c r="A73" i="47"/>
  <c r="K73" i="47" s="1"/>
  <c r="H72" i="47"/>
  <c r="G72" i="47"/>
  <c r="F72" i="47"/>
  <c r="E72" i="47"/>
  <c r="A72" i="47"/>
  <c r="K72" i="47" s="1"/>
  <c r="H71" i="47"/>
  <c r="G71" i="47"/>
  <c r="F71" i="47"/>
  <c r="E71" i="47"/>
  <c r="A71" i="47"/>
  <c r="K71" i="47" s="1"/>
  <c r="H70" i="47"/>
  <c r="G70" i="47"/>
  <c r="F70" i="47"/>
  <c r="E70" i="47"/>
  <c r="A70" i="47"/>
  <c r="K70" i="47" s="1"/>
  <c r="K69" i="47"/>
  <c r="H69" i="47"/>
  <c r="G69" i="47"/>
  <c r="F69" i="47"/>
  <c r="E69" i="47"/>
  <c r="A69" i="47"/>
  <c r="H68" i="47"/>
  <c r="G68" i="47"/>
  <c r="F68" i="47"/>
  <c r="E68" i="47"/>
  <c r="A68" i="47"/>
  <c r="K68" i="47" s="1"/>
  <c r="H67" i="47"/>
  <c r="G67" i="47"/>
  <c r="F67" i="47"/>
  <c r="E67" i="47"/>
  <c r="A67" i="47"/>
  <c r="K67" i="47" s="1"/>
  <c r="H66" i="47"/>
  <c r="G66" i="47"/>
  <c r="F66" i="47"/>
  <c r="E66" i="47"/>
  <c r="A66" i="47"/>
  <c r="K66" i="47" s="1"/>
  <c r="H65" i="47"/>
  <c r="G65" i="47"/>
  <c r="F65" i="47"/>
  <c r="E65" i="47"/>
  <c r="A65" i="47"/>
  <c r="K65" i="47" s="1"/>
  <c r="H64" i="47"/>
  <c r="G64" i="47"/>
  <c r="F64" i="47"/>
  <c r="E64" i="47"/>
  <c r="A64" i="47"/>
  <c r="K64" i="47" s="1"/>
  <c r="H63" i="47"/>
  <c r="G63" i="47"/>
  <c r="F63" i="47"/>
  <c r="E63" i="47"/>
  <c r="A63" i="47"/>
  <c r="K63" i="47" s="1"/>
  <c r="H62" i="47"/>
  <c r="G62" i="47"/>
  <c r="F62" i="47"/>
  <c r="E62" i="47"/>
  <c r="A62" i="47"/>
  <c r="K62" i="47" s="1"/>
  <c r="K61" i="47"/>
  <c r="H61" i="47"/>
  <c r="G61" i="47"/>
  <c r="F61" i="47"/>
  <c r="E61" i="47"/>
  <c r="A61" i="47"/>
  <c r="H60" i="47"/>
  <c r="G60" i="47"/>
  <c r="F60" i="47"/>
  <c r="E60" i="47"/>
  <c r="A60" i="47"/>
  <c r="K60" i="47" s="1"/>
  <c r="H59" i="47"/>
  <c r="G59" i="47"/>
  <c r="F59" i="47"/>
  <c r="E59" i="47"/>
  <c r="A59" i="47"/>
  <c r="K59" i="47" s="1"/>
  <c r="H58" i="47"/>
  <c r="G58" i="47"/>
  <c r="F58" i="47"/>
  <c r="E58" i="47"/>
  <c r="A58" i="47"/>
  <c r="K58" i="47" s="1"/>
  <c r="H57" i="47"/>
  <c r="G57" i="47"/>
  <c r="F57" i="47"/>
  <c r="E57" i="47"/>
  <c r="A57" i="47"/>
  <c r="K57" i="47" s="1"/>
  <c r="H56" i="47"/>
  <c r="G56" i="47"/>
  <c r="F56" i="47"/>
  <c r="E56" i="47"/>
  <c r="A56" i="47"/>
  <c r="K56" i="47" s="1"/>
  <c r="H55" i="47"/>
  <c r="G55" i="47"/>
  <c r="F55" i="47"/>
  <c r="E55" i="47"/>
  <c r="A55" i="47"/>
  <c r="K55" i="47" s="1"/>
  <c r="H54" i="47"/>
  <c r="G54" i="47"/>
  <c r="F54" i="47"/>
  <c r="E54" i="47"/>
  <c r="A54" i="47"/>
  <c r="K54" i="47" s="1"/>
  <c r="K53" i="47"/>
  <c r="H53" i="47"/>
  <c r="G53" i="47"/>
  <c r="F53" i="47"/>
  <c r="E53" i="47"/>
  <c r="A53" i="47"/>
  <c r="H52" i="47"/>
  <c r="G52" i="47"/>
  <c r="F52" i="47"/>
  <c r="E52" i="47"/>
  <c r="A52" i="47"/>
  <c r="K52" i="47" s="1"/>
  <c r="H51" i="47"/>
  <c r="G51" i="47"/>
  <c r="F51" i="47"/>
  <c r="E51" i="47"/>
  <c r="A51" i="47"/>
  <c r="K51" i="47" s="1"/>
  <c r="H50" i="47"/>
  <c r="G50" i="47"/>
  <c r="F50" i="47"/>
  <c r="E50" i="47"/>
  <c r="A50" i="47"/>
  <c r="K50" i="47" s="1"/>
  <c r="H49" i="47"/>
  <c r="G49" i="47"/>
  <c r="F49" i="47"/>
  <c r="E49" i="47"/>
  <c r="A49" i="47"/>
  <c r="K49" i="47" s="1"/>
  <c r="H48" i="47"/>
  <c r="G48" i="47"/>
  <c r="F48" i="47"/>
  <c r="E48" i="47"/>
  <c r="A48" i="47"/>
  <c r="K48" i="47" s="1"/>
  <c r="H47" i="47"/>
  <c r="G47" i="47"/>
  <c r="F47" i="47"/>
  <c r="E47" i="47"/>
  <c r="A47" i="47"/>
  <c r="K47" i="47" s="1"/>
  <c r="H46" i="47"/>
  <c r="G46" i="47"/>
  <c r="F46" i="47"/>
  <c r="E46" i="47"/>
  <c r="A46" i="47"/>
  <c r="K46" i="47" s="1"/>
  <c r="K45" i="47"/>
  <c r="H45" i="47"/>
  <c r="G45" i="47"/>
  <c r="F45" i="47"/>
  <c r="E45" i="47"/>
  <c r="A45" i="47"/>
  <c r="H44" i="47"/>
  <c r="G44" i="47"/>
  <c r="F44" i="47"/>
  <c r="E44" i="47"/>
  <c r="A44" i="47"/>
  <c r="K44" i="47" s="1"/>
  <c r="H43" i="47"/>
  <c r="G43" i="47"/>
  <c r="F43" i="47"/>
  <c r="E43" i="47"/>
  <c r="A43" i="47"/>
  <c r="K43" i="47" s="1"/>
  <c r="H42" i="47"/>
  <c r="G42" i="47"/>
  <c r="F42" i="47"/>
  <c r="E42" i="47"/>
  <c r="A42" i="47"/>
  <c r="K42" i="47" s="1"/>
  <c r="H41" i="47"/>
  <c r="G41" i="47"/>
  <c r="F41" i="47"/>
  <c r="E41" i="47"/>
  <c r="A41" i="47"/>
  <c r="K41" i="47" s="1"/>
  <c r="H40" i="47"/>
  <c r="G40" i="47"/>
  <c r="F40" i="47"/>
  <c r="E40" i="47"/>
  <c r="A40" i="47"/>
  <c r="K40" i="47" s="1"/>
  <c r="H39" i="47"/>
  <c r="G39" i="47"/>
  <c r="F39" i="47"/>
  <c r="E39" i="47"/>
  <c r="A39" i="47"/>
  <c r="K39" i="47" s="1"/>
  <c r="H38" i="47"/>
  <c r="G38" i="47"/>
  <c r="F38" i="47"/>
  <c r="E38" i="47"/>
  <c r="A38" i="47"/>
  <c r="K38" i="47" s="1"/>
  <c r="K37" i="47"/>
  <c r="H37" i="47"/>
  <c r="G37" i="47"/>
  <c r="F37" i="47"/>
  <c r="E37" i="47"/>
  <c r="A37" i="47"/>
  <c r="H36" i="47"/>
  <c r="G36" i="47"/>
  <c r="F36" i="47"/>
  <c r="E36" i="47"/>
  <c r="A36" i="47"/>
  <c r="K36" i="47" s="1"/>
  <c r="H35" i="47"/>
  <c r="G35" i="47"/>
  <c r="F35" i="47"/>
  <c r="E35" i="47"/>
  <c r="A35" i="47"/>
  <c r="K35" i="47" s="1"/>
  <c r="H34" i="47"/>
  <c r="G34" i="47"/>
  <c r="F34" i="47"/>
  <c r="E34" i="47"/>
  <c r="A34" i="47"/>
  <c r="K34" i="47" s="1"/>
  <c r="H33" i="47"/>
  <c r="G33" i="47"/>
  <c r="F33" i="47"/>
  <c r="E33" i="47"/>
  <c r="A33" i="47"/>
  <c r="K33" i="47" s="1"/>
  <c r="H32" i="47"/>
  <c r="G32" i="47"/>
  <c r="F32" i="47"/>
  <c r="E32" i="47"/>
  <c r="A32" i="47"/>
  <c r="K32" i="47" s="1"/>
  <c r="H31" i="47"/>
  <c r="G31" i="47"/>
  <c r="F31" i="47"/>
  <c r="E31" i="47"/>
  <c r="A31" i="47"/>
  <c r="K31" i="47" s="1"/>
  <c r="H30" i="47"/>
  <c r="G30" i="47"/>
  <c r="F30" i="47"/>
  <c r="E30" i="47"/>
  <c r="A30" i="47"/>
  <c r="K30" i="47" s="1"/>
  <c r="H29" i="47"/>
  <c r="G29" i="47"/>
  <c r="F29" i="47"/>
  <c r="E29" i="47"/>
  <c r="A29" i="47"/>
  <c r="K29" i="47" s="1"/>
  <c r="K28" i="47"/>
  <c r="H28" i="47"/>
  <c r="G28" i="47"/>
  <c r="F28" i="47"/>
  <c r="E28" i="47"/>
  <c r="A28" i="47"/>
  <c r="H27" i="47"/>
  <c r="G27" i="47"/>
  <c r="F27" i="47"/>
  <c r="E27" i="47"/>
  <c r="A27" i="47"/>
  <c r="K27" i="47" s="1"/>
  <c r="H26" i="47"/>
  <c r="G26" i="47"/>
  <c r="F26" i="47"/>
  <c r="E26" i="47"/>
  <c r="A26" i="47"/>
  <c r="K26" i="47" s="1"/>
  <c r="H25" i="47"/>
  <c r="G25" i="47"/>
  <c r="F25" i="47"/>
  <c r="E25" i="47"/>
  <c r="A25" i="47"/>
  <c r="K25" i="47" s="1"/>
  <c r="K24" i="47"/>
  <c r="H24" i="47"/>
  <c r="G24" i="47"/>
  <c r="F24" i="47"/>
  <c r="E24" i="47"/>
  <c r="A24" i="47"/>
  <c r="H23" i="47"/>
  <c r="G23" i="47"/>
  <c r="F23" i="47"/>
  <c r="E23" i="47"/>
  <c r="A23" i="47"/>
  <c r="K23" i="47" s="1"/>
  <c r="H22" i="47"/>
  <c r="G22" i="47"/>
  <c r="F22" i="47"/>
  <c r="E22" i="47"/>
  <c r="A22" i="47"/>
  <c r="K22" i="47" s="1"/>
  <c r="H21" i="47"/>
  <c r="G21" i="47"/>
  <c r="F21" i="47"/>
  <c r="E21" i="47"/>
  <c r="A21" i="47"/>
  <c r="K21" i="47" s="1"/>
  <c r="K20" i="47"/>
  <c r="H20" i="47"/>
  <c r="G20" i="47"/>
  <c r="F20" i="47"/>
  <c r="E20" i="47"/>
  <c r="A20" i="47"/>
  <c r="H19" i="47"/>
  <c r="G19" i="47"/>
  <c r="F19" i="47"/>
  <c r="E19" i="47"/>
  <c r="A19" i="47"/>
  <c r="K19" i="47" s="1"/>
  <c r="H18" i="47"/>
  <c r="G18" i="47"/>
  <c r="F18" i="47"/>
  <c r="E18" i="47"/>
  <c r="A18" i="47"/>
  <c r="K18" i="47" s="1"/>
  <c r="H17" i="47"/>
  <c r="G17" i="47"/>
  <c r="F17" i="47"/>
  <c r="E17" i="47"/>
  <c r="A17" i="47"/>
  <c r="K17" i="47" s="1"/>
  <c r="K16" i="47"/>
  <c r="H16" i="47"/>
  <c r="G16" i="47"/>
  <c r="F16" i="47"/>
  <c r="E16" i="47"/>
  <c r="A16" i="47"/>
  <c r="H15" i="47"/>
  <c r="G15" i="47"/>
  <c r="F15" i="47"/>
  <c r="E15" i="47"/>
  <c r="A15" i="47"/>
  <c r="K15" i="47" s="1"/>
  <c r="H14" i="47"/>
  <c r="G14" i="47"/>
  <c r="F14" i="47"/>
  <c r="E14" i="47"/>
  <c r="A14" i="47"/>
  <c r="K14" i="47" s="1"/>
  <c r="H13" i="47"/>
  <c r="G13" i="47"/>
  <c r="F13" i="47"/>
  <c r="E13" i="47"/>
  <c r="A13" i="47"/>
  <c r="K13" i="47" s="1"/>
  <c r="K12" i="47"/>
  <c r="H12" i="47"/>
  <c r="G12" i="47"/>
  <c r="F12" i="47"/>
  <c r="E12" i="47"/>
  <c r="A12" i="47"/>
  <c r="H11" i="47"/>
  <c r="G11" i="47"/>
  <c r="F11" i="47"/>
  <c r="E11" i="47"/>
  <c r="A11" i="47"/>
  <c r="K11" i="47" s="1"/>
  <c r="H10" i="47"/>
  <c r="G10" i="47"/>
  <c r="F10" i="47"/>
  <c r="E10" i="47"/>
  <c r="A10" i="47"/>
  <c r="K10" i="47" s="1"/>
  <c r="H9" i="47"/>
  <c r="G9" i="47"/>
  <c r="F9" i="47"/>
  <c r="E9" i="47"/>
  <c r="A9" i="47"/>
  <c r="K9" i="47" s="1"/>
  <c r="H8" i="47"/>
  <c r="G8" i="47"/>
  <c r="F8" i="47"/>
  <c r="E8" i="47"/>
  <c r="A8" i="47"/>
  <c r="K8" i="47" s="1"/>
  <c r="H7" i="47"/>
  <c r="G7" i="47"/>
  <c r="F7" i="47"/>
  <c r="E7" i="47"/>
  <c r="A7" i="47"/>
  <c r="K7" i="47" s="1"/>
  <c r="H6" i="47"/>
  <c r="G6" i="47"/>
  <c r="F6" i="47"/>
  <c r="E6" i="47"/>
  <c r="A6" i="47"/>
  <c r="K6" i="47" s="1"/>
  <c r="H5" i="47"/>
  <c r="G5" i="47"/>
  <c r="F5" i="47"/>
  <c r="E5" i="47"/>
  <c r="A5" i="47"/>
  <c r="K5" i="47" s="1"/>
  <c r="H4" i="47"/>
  <c r="G4" i="47"/>
  <c r="F4" i="47"/>
  <c r="E4" i="47"/>
  <c r="A4" i="47"/>
  <c r="K4" i="47" s="1"/>
  <c r="G3" i="47"/>
  <c r="F3" i="47"/>
  <c r="E3" i="47"/>
  <c r="F2" i="47"/>
  <c r="H3" i="47"/>
  <c r="A3" i="47"/>
  <c r="K3" i="47" s="1"/>
  <c r="H2" i="47"/>
  <c r="G2" i="47"/>
  <c r="E2" i="47"/>
  <c r="A2" i="47" l="1"/>
  <c r="K2" i="47" s="1"/>
  <c r="H50" i="42" l="1"/>
  <c r="G50" i="42"/>
  <c r="F50" i="42"/>
  <c r="E50" i="42"/>
  <c r="A50" i="42"/>
  <c r="L50" i="42" s="1"/>
  <c r="H49" i="42"/>
  <c r="G49" i="42"/>
  <c r="F49" i="42"/>
  <c r="E49" i="42"/>
  <c r="A49" i="42"/>
  <c r="L49" i="42" s="1"/>
  <c r="H48" i="42"/>
  <c r="G48" i="42"/>
  <c r="F48" i="42"/>
  <c r="E48" i="42"/>
  <c r="A48" i="42"/>
  <c r="L48" i="42" s="1"/>
  <c r="H47" i="42"/>
  <c r="G47" i="42"/>
  <c r="F47" i="42"/>
  <c r="E47" i="42"/>
  <c r="A47" i="42"/>
  <c r="L47" i="42" s="1"/>
  <c r="H46" i="42"/>
  <c r="G46" i="42"/>
  <c r="F46" i="42"/>
  <c r="E46" i="42"/>
  <c r="A46" i="42"/>
  <c r="L46" i="42" s="1"/>
  <c r="H45" i="42"/>
  <c r="G45" i="42"/>
  <c r="F45" i="42"/>
  <c r="E45" i="42"/>
  <c r="A45" i="42"/>
  <c r="L45" i="42" s="1"/>
  <c r="H44" i="42"/>
  <c r="G44" i="42"/>
  <c r="F44" i="42"/>
  <c r="E44" i="42"/>
  <c r="A44" i="42"/>
  <c r="L44" i="42" s="1"/>
  <c r="H43" i="42"/>
  <c r="G43" i="42"/>
  <c r="F43" i="42"/>
  <c r="E43" i="42"/>
  <c r="A43" i="42"/>
  <c r="L43" i="42" s="1"/>
  <c r="H42" i="42"/>
  <c r="G42" i="42"/>
  <c r="F42" i="42"/>
  <c r="E42" i="42"/>
  <c r="A42" i="42"/>
  <c r="L42" i="42" s="1"/>
  <c r="H41" i="42"/>
  <c r="G41" i="42"/>
  <c r="F41" i="42"/>
  <c r="E41" i="42"/>
  <c r="A41" i="42"/>
  <c r="L41" i="42" s="1"/>
  <c r="H40" i="42"/>
  <c r="G40" i="42"/>
  <c r="F40" i="42"/>
  <c r="E40" i="42"/>
  <c r="A40" i="42"/>
  <c r="L40" i="42" s="1"/>
  <c r="H39" i="42"/>
  <c r="G39" i="42"/>
  <c r="F39" i="42"/>
  <c r="E39" i="42"/>
  <c r="A39" i="42"/>
  <c r="L39" i="42" s="1"/>
  <c r="H38" i="42"/>
  <c r="G38" i="42"/>
  <c r="F38" i="42"/>
  <c r="E38" i="42"/>
  <c r="A38" i="42"/>
  <c r="L38" i="42" s="1"/>
  <c r="H37" i="42"/>
  <c r="G37" i="42"/>
  <c r="F37" i="42"/>
  <c r="E37" i="42"/>
  <c r="A37" i="42"/>
  <c r="L37" i="42" s="1"/>
  <c r="H36" i="42"/>
  <c r="G36" i="42"/>
  <c r="F36" i="42"/>
  <c r="E36" i="42"/>
  <c r="A36" i="42"/>
  <c r="L36" i="42" s="1"/>
  <c r="H35" i="42"/>
  <c r="G35" i="42"/>
  <c r="F35" i="42"/>
  <c r="E35" i="42"/>
  <c r="A35" i="42"/>
  <c r="L35" i="42" s="1"/>
  <c r="H34" i="42"/>
  <c r="G34" i="42"/>
  <c r="F34" i="42"/>
  <c r="E34" i="42"/>
  <c r="A34" i="42"/>
  <c r="L34" i="42" s="1"/>
  <c r="H33" i="42"/>
  <c r="G33" i="42"/>
  <c r="F33" i="42"/>
  <c r="E33" i="42"/>
  <c r="A33" i="42"/>
  <c r="L33" i="42" s="1"/>
  <c r="H32" i="42"/>
  <c r="G32" i="42"/>
  <c r="F32" i="42"/>
  <c r="E32" i="42"/>
  <c r="A32" i="42"/>
  <c r="L32" i="42" s="1"/>
  <c r="H31" i="42"/>
  <c r="G31" i="42"/>
  <c r="F31" i="42"/>
  <c r="E31" i="42"/>
  <c r="A31" i="42"/>
  <c r="L31" i="42" s="1"/>
  <c r="H30" i="42"/>
  <c r="G30" i="42"/>
  <c r="F30" i="42"/>
  <c r="E30" i="42"/>
  <c r="A30" i="42"/>
  <c r="L30" i="42" s="1"/>
  <c r="H29" i="42"/>
  <c r="G29" i="42"/>
  <c r="F29" i="42"/>
  <c r="E29" i="42"/>
  <c r="A29" i="42"/>
  <c r="L29" i="42" s="1"/>
  <c r="H28" i="42"/>
  <c r="G28" i="42"/>
  <c r="F28" i="42"/>
  <c r="E28" i="42"/>
  <c r="A28" i="42"/>
  <c r="L28" i="42" s="1"/>
  <c r="H27" i="42"/>
  <c r="G27" i="42"/>
  <c r="F27" i="42"/>
  <c r="E27" i="42"/>
  <c r="A27" i="42"/>
  <c r="L27" i="42" s="1"/>
  <c r="H26" i="42"/>
  <c r="G26" i="42"/>
  <c r="F26" i="42"/>
  <c r="E26" i="42"/>
  <c r="A26" i="42"/>
  <c r="L26" i="42" s="1"/>
  <c r="H25" i="42"/>
  <c r="G25" i="42"/>
  <c r="F25" i="42"/>
  <c r="E25" i="42"/>
  <c r="A25" i="42"/>
  <c r="L25" i="42" s="1"/>
  <c r="H24" i="42"/>
  <c r="G24" i="42"/>
  <c r="F24" i="42"/>
  <c r="E24" i="42"/>
  <c r="A24" i="42"/>
  <c r="L24" i="42" s="1"/>
  <c r="H23" i="42"/>
  <c r="G23" i="42"/>
  <c r="F23" i="42"/>
  <c r="E23" i="42"/>
  <c r="A23" i="42"/>
  <c r="L23" i="42" s="1"/>
  <c r="H22" i="42"/>
  <c r="G22" i="42"/>
  <c r="F22" i="42"/>
  <c r="E22" i="42"/>
  <c r="A22" i="42"/>
  <c r="L22" i="42" s="1"/>
  <c r="H21" i="42"/>
  <c r="G21" i="42"/>
  <c r="F21" i="42"/>
  <c r="E21" i="42"/>
  <c r="A21" i="42"/>
  <c r="L21" i="42" s="1"/>
  <c r="H20" i="42"/>
  <c r="G20" i="42"/>
  <c r="F20" i="42"/>
  <c r="E20" i="42"/>
  <c r="A20" i="42"/>
  <c r="L20" i="42" s="1"/>
  <c r="H19" i="42"/>
  <c r="G19" i="42"/>
  <c r="F19" i="42"/>
  <c r="E19" i="42"/>
  <c r="A19" i="42"/>
  <c r="L19" i="42" s="1"/>
  <c r="H18" i="42"/>
  <c r="G18" i="42"/>
  <c r="F18" i="42"/>
  <c r="E18" i="42"/>
  <c r="A18" i="42"/>
  <c r="L18" i="42" s="1"/>
  <c r="H17" i="42"/>
  <c r="G17" i="42"/>
  <c r="F17" i="42"/>
  <c r="E17" i="42"/>
  <c r="A17" i="42"/>
  <c r="L17" i="42" s="1"/>
  <c r="H16" i="42"/>
  <c r="G16" i="42"/>
  <c r="F16" i="42"/>
  <c r="E16" i="42"/>
  <c r="A16" i="42"/>
  <c r="L16" i="42" s="1"/>
  <c r="H15" i="42"/>
  <c r="G15" i="42"/>
  <c r="F15" i="42"/>
  <c r="E15" i="42"/>
  <c r="A15" i="42"/>
  <c r="L15" i="42" s="1"/>
  <c r="H14" i="42"/>
  <c r="G14" i="42"/>
  <c r="F14" i="42"/>
  <c r="E14" i="42"/>
  <c r="A14" i="42"/>
  <c r="L14" i="42" s="1"/>
  <c r="H13" i="42"/>
  <c r="G13" i="42"/>
  <c r="F13" i="42"/>
  <c r="E13" i="42"/>
  <c r="A13" i="42"/>
  <c r="L13" i="42" s="1"/>
  <c r="H12" i="42"/>
  <c r="G12" i="42"/>
  <c r="F12" i="42"/>
  <c r="E12" i="42"/>
  <c r="A12" i="42"/>
  <c r="L12" i="42" s="1"/>
  <c r="H11" i="42"/>
  <c r="G11" i="42"/>
  <c r="F11" i="42"/>
  <c r="E11" i="42"/>
  <c r="A11" i="42"/>
  <c r="L11" i="42" s="1"/>
  <c r="H10" i="42"/>
  <c r="G10" i="42"/>
  <c r="F10" i="42"/>
  <c r="E10" i="42"/>
  <c r="A10" i="42"/>
  <c r="L10" i="42" s="1"/>
  <c r="H9" i="42"/>
  <c r="G9" i="42"/>
  <c r="F9" i="42"/>
  <c r="E9" i="42"/>
  <c r="A9" i="42"/>
  <c r="L9" i="42" s="1"/>
  <c r="H8" i="42"/>
  <c r="G8" i="42"/>
  <c r="F8" i="42"/>
  <c r="E8" i="42"/>
  <c r="A8" i="42"/>
  <c r="L8" i="42" s="1"/>
  <c r="H7" i="42"/>
  <c r="G7" i="42"/>
  <c r="F7" i="42"/>
  <c r="E7" i="42"/>
  <c r="A7" i="42"/>
  <c r="L7" i="42" s="1"/>
  <c r="H6" i="42"/>
  <c r="G6" i="42"/>
  <c r="F6" i="42"/>
  <c r="E6" i="42"/>
  <c r="A6" i="42"/>
  <c r="L6" i="42" s="1"/>
  <c r="H5" i="42"/>
  <c r="G5" i="42"/>
  <c r="F5" i="42"/>
  <c r="E5" i="42"/>
  <c r="A5" i="42"/>
  <c r="L5" i="42" s="1"/>
  <c r="H4" i="42"/>
  <c r="G4" i="42"/>
  <c r="F4" i="42"/>
  <c r="E4" i="42"/>
  <c r="A4" i="42"/>
  <c r="L4" i="42" s="1"/>
  <c r="H3" i="42"/>
  <c r="G3" i="42"/>
  <c r="F3" i="42"/>
  <c r="E3" i="42"/>
  <c r="A3" i="42"/>
  <c r="L3" i="42" s="1"/>
  <c r="J200" i="44"/>
  <c r="I200" i="44"/>
  <c r="H200" i="44"/>
  <c r="G200" i="44"/>
  <c r="F200" i="44"/>
  <c r="K200" i="44" s="1"/>
  <c r="A200" i="44"/>
  <c r="J199" i="44"/>
  <c r="I199" i="44"/>
  <c r="H199" i="44"/>
  <c r="G199" i="44"/>
  <c r="F199" i="44"/>
  <c r="K199" i="44" s="1"/>
  <c r="A199" i="44"/>
  <c r="J198" i="44"/>
  <c r="I198" i="44"/>
  <c r="H198" i="44"/>
  <c r="G198" i="44"/>
  <c r="F198" i="44"/>
  <c r="K198" i="44" s="1"/>
  <c r="A198" i="44"/>
  <c r="J197" i="44"/>
  <c r="I197" i="44"/>
  <c r="H197" i="44"/>
  <c r="G197" i="44"/>
  <c r="F197" i="44"/>
  <c r="K197" i="44" s="1"/>
  <c r="A197" i="44"/>
  <c r="J196" i="44"/>
  <c r="I196" i="44"/>
  <c r="H196" i="44"/>
  <c r="G196" i="44"/>
  <c r="F196" i="44"/>
  <c r="K196" i="44" s="1"/>
  <c r="A196" i="44"/>
  <c r="J195" i="44"/>
  <c r="I195" i="44"/>
  <c r="H195" i="44"/>
  <c r="G195" i="44"/>
  <c r="F195" i="44"/>
  <c r="K195" i="44" s="1"/>
  <c r="A195" i="44"/>
  <c r="J194" i="44"/>
  <c r="I194" i="44"/>
  <c r="H194" i="44"/>
  <c r="G194" i="44"/>
  <c r="F194" i="44"/>
  <c r="K194" i="44" s="1"/>
  <c r="A194" i="44"/>
  <c r="J193" i="44"/>
  <c r="I193" i="44"/>
  <c r="H193" i="44"/>
  <c r="G193" i="44"/>
  <c r="F193" i="44"/>
  <c r="K193" i="44" s="1"/>
  <c r="A193" i="44"/>
  <c r="J192" i="44"/>
  <c r="I192" i="44"/>
  <c r="H192" i="44"/>
  <c r="G192" i="44"/>
  <c r="F192" i="44"/>
  <c r="K192" i="44" s="1"/>
  <c r="A192" i="44"/>
  <c r="J191" i="44"/>
  <c r="I191" i="44"/>
  <c r="H191" i="44"/>
  <c r="G191" i="44"/>
  <c r="F191" i="44"/>
  <c r="K191" i="44" s="1"/>
  <c r="A191" i="44"/>
  <c r="J190" i="44"/>
  <c r="I190" i="44"/>
  <c r="H190" i="44"/>
  <c r="G190" i="44"/>
  <c r="F190" i="44"/>
  <c r="K190" i="44" s="1"/>
  <c r="A190" i="44"/>
  <c r="J189" i="44"/>
  <c r="I189" i="44"/>
  <c r="H189" i="44"/>
  <c r="G189" i="44"/>
  <c r="F189" i="44"/>
  <c r="K189" i="44" s="1"/>
  <c r="A189" i="44"/>
  <c r="J188" i="44"/>
  <c r="I188" i="44"/>
  <c r="H188" i="44"/>
  <c r="G188" i="44"/>
  <c r="F188" i="44"/>
  <c r="K188" i="44" s="1"/>
  <c r="A188" i="44"/>
  <c r="J187" i="44"/>
  <c r="I187" i="44"/>
  <c r="H187" i="44"/>
  <c r="G187" i="44"/>
  <c r="F187" i="44"/>
  <c r="K187" i="44" s="1"/>
  <c r="A187" i="44"/>
  <c r="J186" i="44"/>
  <c r="I186" i="44"/>
  <c r="H186" i="44"/>
  <c r="G186" i="44"/>
  <c r="F186" i="44"/>
  <c r="K186" i="44" s="1"/>
  <c r="A186" i="44"/>
  <c r="J185" i="44"/>
  <c r="I185" i="44"/>
  <c r="H185" i="44"/>
  <c r="G185" i="44"/>
  <c r="F185" i="44"/>
  <c r="K185" i="44" s="1"/>
  <c r="A185" i="44"/>
  <c r="J184" i="44"/>
  <c r="I184" i="44"/>
  <c r="H184" i="44"/>
  <c r="G184" i="44"/>
  <c r="F184" i="44"/>
  <c r="K184" i="44" s="1"/>
  <c r="A184" i="44"/>
  <c r="J183" i="44"/>
  <c r="I183" i="44"/>
  <c r="H183" i="44"/>
  <c r="G183" i="44"/>
  <c r="F183" i="44"/>
  <c r="K183" i="44" s="1"/>
  <c r="A183" i="44"/>
  <c r="J182" i="44"/>
  <c r="I182" i="44"/>
  <c r="H182" i="44"/>
  <c r="G182" i="44"/>
  <c r="F182" i="44"/>
  <c r="K182" i="44" s="1"/>
  <c r="A182" i="44"/>
  <c r="J181" i="44"/>
  <c r="I181" i="44"/>
  <c r="H181" i="44"/>
  <c r="G181" i="44"/>
  <c r="F181" i="44"/>
  <c r="K181" i="44" s="1"/>
  <c r="A181" i="44"/>
  <c r="K180" i="44"/>
  <c r="J180" i="44"/>
  <c r="I180" i="44"/>
  <c r="H180" i="44"/>
  <c r="G180" i="44"/>
  <c r="F180" i="44"/>
  <c r="A180" i="44"/>
  <c r="J179" i="44"/>
  <c r="I179" i="44"/>
  <c r="H179" i="44"/>
  <c r="G179" i="44"/>
  <c r="F179" i="44"/>
  <c r="K179" i="44" s="1"/>
  <c r="A179" i="44"/>
  <c r="J178" i="44"/>
  <c r="I178" i="44"/>
  <c r="H178" i="44"/>
  <c r="G178" i="44"/>
  <c r="F178" i="44"/>
  <c r="K178" i="44" s="1"/>
  <c r="A178" i="44"/>
  <c r="J177" i="44"/>
  <c r="I177" i="44"/>
  <c r="H177" i="44"/>
  <c r="G177" i="44"/>
  <c r="F177" i="44"/>
  <c r="K177" i="44" s="1"/>
  <c r="A177" i="44"/>
  <c r="J176" i="44"/>
  <c r="I176" i="44"/>
  <c r="H176" i="44"/>
  <c r="G176" i="44"/>
  <c r="F176" i="44"/>
  <c r="K176" i="44" s="1"/>
  <c r="A176" i="44"/>
  <c r="J175" i="44"/>
  <c r="I175" i="44"/>
  <c r="H175" i="44"/>
  <c r="G175" i="44"/>
  <c r="F175" i="44"/>
  <c r="K175" i="44" s="1"/>
  <c r="A175" i="44"/>
  <c r="J174" i="44"/>
  <c r="I174" i="44"/>
  <c r="H174" i="44"/>
  <c r="G174" i="44"/>
  <c r="F174" i="44"/>
  <c r="K174" i="44" s="1"/>
  <c r="A174" i="44"/>
  <c r="J173" i="44"/>
  <c r="I173" i="44"/>
  <c r="H173" i="44"/>
  <c r="G173" i="44"/>
  <c r="F173" i="44"/>
  <c r="K173" i="44" s="1"/>
  <c r="A173" i="44"/>
  <c r="J172" i="44"/>
  <c r="I172" i="44"/>
  <c r="H172" i="44"/>
  <c r="G172" i="44"/>
  <c r="F172" i="44"/>
  <c r="K172" i="44" s="1"/>
  <c r="A172" i="44"/>
  <c r="J171" i="44"/>
  <c r="I171" i="44"/>
  <c r="H171" i="44"/>
  <c r="G171" i="44"/>
  <c r="F171" i="44"/>
  <c r="K171" i="44" s="1"/>
  <c r="A171" i="44"/>
  <c r="J170" i="44"/>
  <c r="I170" i="44"/>
  <c r="H170" i="44"/>
  <c r="G170" i="44"/>
  <c r="F170" i="44"/>
  <c r="K170" i="44" s="1"/>
  <c r="A170" i="44"/>
  <c r="J169" i="44"/>
  <c r="I169" i="44"/>
  <c r="H169" i="44"/>
  <c r="G169" i="44"/>
  <c r="F169" i="44"/>
  <c r="K169" i="44" s="1"/>
  <c r="A169" i="44"/>
  <c r="J168" i="44"/>
  <c r="I168" i="44"/>
  <c r="H168" i="44"/>
  <c r="G168" i="44"/>
  <c r="F168" i="44"/>
  <c r="K168" i="44" s="1"/>
  <c r="A168" i="44"/>
  <c r="J167" i="44"/>
  <c r="I167" i="44"/>
  <c r="H167" i="44"/>
  <c r="G167" i="44"/>
  <c r="F167" i="44"/>
  <c r="K167" i="44" s="1"/>
  <c r="A167" i="44"/>
  <c r="J166" i="44"/>
  <c r="I166" i="44"/>
  <c r="H166" i="44"/>
  <c r="G166" i="44"/>
  <c r="F166" i="44"/>
  <c r="K166" i="44" s="1"/>
  <c r="A166" i="44"/>
  <c r="J165" i="44"/>
  <c r="I165" i="44"/>
  <c r="H165" i="44"/>
  <c r="G165" i="44"/>
  <c r="F165" i="44"/>
  <c r="K165" i="44" s="1"/>
  <c r="A165" i="44"/>
  <c r="J164" i="44"/>
  <c r="I164" i="44"/>
  <c r="H164" i="44"/>
  <c r="G164" i="44"/>
  <c r="F164" i="44"/>
  <c r="K164" i="44" s="1"/>
  <c r="A164" i="44"/>
  <c r="J163" i="44"/>
  <c r="I163" i="44"/>
  <c r="H163" i="44"/>
  <c r="G163" i="44"/>
  <c r="F163" i="44"/>
  <c r="K163" i="44" s="1"/>
  <c r="A163" i="44"/>
  <c r="J162" i="44"/>
  <c r="I162" i="44"/>
  <c r="H162" i="44"/>
  <c r="G162" i="44"/>
  <c r="F162" i="44"/>
  <c r="K162" i="44" s="1"/>
  <c r="A162" i="44"/>
  <c r="J161" i="44"/>
  <c r="I161" i="44"/>
  <c r="H161" i="44"/>
  <c r="G161" i="44"/>
  <c r="F161" i="44"/>
  <c r="K161" i="44" s="1"/>
  <c r="A161" i="44"/>
  <c r="J160" i="44"/>
  <c r="I160" i="44"/>
  <c r="H160" i="44"/>
  <c r="G160" i="44"/>
  <c r="F160" i="44"/>
  <c r="K160" i="44" s="1"/>
  <c r="A160" i="44"/>
  <c r="J159" i="44"/>
  <c r="I159" i="44"/>
  <c r="H159" i="44"/>
  <c r="G159" i="44"/>
  <c r="F159" i="44"/>
  <c r="K159" i="44" s="1"/>
  <c r="A159" i="44"/>
  <c r="J158" i="44"/>
  <c r="I158" i="44"/>
  <c r="H158" i="44"/>
  <c r="G158" i="44"/>
  <c r="F158" i="44"/>
  <c r="K158" i="44" s="1"/>
  <c r="A158" i="44"/>
  <c r="J157" i="44"/>
  <c r="I157" i="44"/>
  <c r="H157" i="44"/>
  <c r="G157" i="44"/>
  <c r="F157" i="44"/>
  <c r="K157" i="44" s="1"/>
  <c r="A157" i="44"/>
  <c r="J156" i="44"/>
  <c r="I156" i="44"/>
  <c r="H156" i="44"/>
  <c r="G156" i="44"/>
  <c r="F156" i="44"/>
  <c r="K156" i="44" s="1"/>
  <c r="A156" i="44"/>
  <c r="J155" i="44"/>
  <c r="I155" i="44"/>
  <c r="H155" i="44"/>
  <c r="G155" i="44"/>
  <c r="F155" i="44"/>
  <c r="K155" i="44" s="1"/>
  <c r="A155" i="44"/>
  <c r="J154" i="44"/>
  <c r="I154" i="44"/>
  <c r="H154" i="44"/>
  <c r="G154" i="44"/>
  <c r="F154" i="44"/>
  <c r="K154" i="44" s="1"/>
  <c r="A154" i="44"/>
  <c r="J153" i="44"/>
  <c r="I153" i="44"/>
  <c r="H153" i="44"/>
  <c r="G153" i="44"/>
  <c r="F153" i="44"/>
  <c r="K153" i="44" s="1"/>
  <c r="A153" i="44"/>
  <c r="J152" i="44"/>
  <c r="I152" i="44"/>
  <c r="H152" i="44"/>
  <c r="G152" i="44"/>
  <c r="F152" i="44"/>
  <c r="K152" i="44" s="1"/>
  <c r="A152" i="44"/>
  <c r="J151" i="44"/>
  <c r="I151" i="44"/>
  <c r="H151" i="44"/>
  <c r="G151" i="44"/>
  <c r="F151" i="44"/>
  <c r="K151" i="44" s="1"/>
  <c r="A151" i="44"/>
  <c r="J150" i="44"/>
  <c r="I150" i="44"/>
  <c r="H150" i="44"/>
  <c r="G150" i="44"/>
  <c r="F150" i="44"/>
  <c r="K150" i="44" s="1"/>
  <c r="A150" i="44"/>
  <c r="J149" i="44"/>
  <c r="I149" i="44"/>
  <c r="H149" i="44"/>
  <c r="G149" i="44"/>
  <c r="F149" i="44"/>
  <c r="K149" i="44" s="1"/>
  <c r="A149" i="44"/>
  <c r="J148" i="44"/>
  <c r="I148" i="44"/>
  <c r="H148" i="44"/>
  <c r="G148" i="44"/>
  <c r="F148" i="44"/>
  <c r="K148" i="44" s="1"/>
  <c r="A148" i="44"/>
  <c r="J147" i="44"/>
  <c r="I147" i="44"/>
  <c r="H147" i="44"/>
  <c r="G147" i="44"/>
  <c r="F147" i="44"/>
  <c r="K147" i="44" s="1"/>
  <c r="A147" i="44"/>
  <c r="J146" i="44"/>
  <c r="I146" i="44"/>
  <c r="H146" i="44"/>
  <c r="G146" i="44"/>
  <c r="F146" i="44"/>
  <c r="K146" i="44" s="1"/>
  <c r="A146" i="44"/>
  <c r="J145" i="44"/>
  <c r="I145" i="44"/>
  <c r="H145" i="44"/>
  <c r="G145" i="44"/>
  <c r="F145" i="44"/>
  <c r="K145" i="44" s="1"/>
  <c r="A145" i="44"/>
  <c r="J144" i="44"/>
  <c r="I144" i="44"/>
  <c r="H144" i="44"/>
  <c r="G144" i="44"/>
  <c r="F144" i="44"/>
  <c r="K144" i="44" s="1"/>
  <c r="A144" i="44"/>
  <c r="J143" i="44"/>
  <c r="I143" i="44"/>
  <c r="H143" i="44"/>
  <c r="G143" i="44"/>
  <c r="F143" i="44"/>
  <c r="K143" i="44" s="1"/>
  <c r="A143" i="44"/>
  <c r="J142" i="44"/>
  <c r="I142" i="44"/>
  <c r="H142" i="44"/>
  <c r="G142" i="44"/>
  <c r="F142" i="44"/>
  <c r="K142" i="44" s="1"/>
  <c r="A142" i="44"/>
  <c r="J141" i="44"/>
  <c r="I141" i="44"/>
  <c r="H141" i="44"/>
  <c r="G141" i="44"/>
  <c r="F141" i="44"/>
  <c r="K141" i="44" s="1"/>
  <c r="A141" i="44"/>
  <c r="J140" i="44"/>
  <c r="I140" i="44"/>
  <c r="H140" i="44"/>
  <c r="G140" i="44"/>
  <c r="F140" i="44"/>
  <c r="K140" i="44" s="1"/>
  <c r="A140" i="44"/>
  <c r="J139" i="44"/>
  <c r="I139" i="44"/>
  <c r="H139" i="44"/>
  <c r="G139" i="44"/>
  <c r="F139" i="44"/>
  <c r="K139" i="44" s="1"/>
  <c r="A139" i="44"/>
  <c r="J138" i="44"/>
  <c r="I138" i="44"/>
  <c r="H138" i="44"/>
  <c r="G138" i="44"/>
  <c r="F138" i="44"/>
  <c r="K138" i="44" s="1"/>
  <c r="A138" i="44"/>
  <c r="J137" i="44"/>
  <c r="I137" i="44"/>
  <c r="H137" i="44"/>
  <c r="G137" i="44"/>
  <c r="F137" i="44"/>
  <c r="K137" i="44" s="1"/>
  <c r="A137" i="44"/>
  <c r="J136" i="44"/>
  <c r="I136" i="44"/>
  <c r="H136" i="44"/>
  <c r="G136" i="44"/>
  <c r="F136" i="44"/>
  <c r="K136" i="44" s="1"/>
  <c r="A136" i="44"/>
  <c r="K135" i="44"/>
  <c r="J135" i="44"/>
  <c r="I135" i="44"/>
  <c r="H135" i="44"/>
  <c r="G135" i="44"/>
  <c r="F135" i="44"/>
  <c r="A135" i="44"/>
  <c r="J134" i="44"/>
  <c r="I134" i="44"/>
  <c r="H134" i="44"/>
  <c r="G134" i="44"/>
  <c r="F134" i="44"/>
  <c r="K134" i="44" s="1"/>
  <c r="A134" i="44"/>
  <c r="J133" i="44"/>
  <c r="I133" i="44"/>
  <c r="H133" i="44"/>
  <c r="G133" i="44"/>
  <c r="F133" i="44"/>
  <c r="K133" i="44" s="1"/>
  <c r="A133" i="44"/>
  <c r="J132" i="44"/>
  <c r="I132" i="44"/>
  <c r="H132" i="44"/>
  <c r="G132" i="44"/>
  <c r="F132" i="44"/>
  <c r="K132" i="44" s="1"/>
  <c r="A132" i="44"/>
  <c r="J131" i="44"/>
  <c r="I131" i="44"/>
  <c r="H131" i="44"/>
  <c r="G131" i="44"/>
  <c r="F131" i="44"/>
  <c r="K131" i="44" s="1"/>
  <c r="A131" i="44"/>
  <c r="J130" i="44"/>
  <c r="I130" i="44"/>
  <c r="H130" i="44"/>
  <c r="G130" i="44"/>
  <c r="F130" i="44"/>
  <c r="K130" i="44" s="1"/>
  <c r="A130" i="44"/>
  <c r="J129" i="44"/>
  <c r="I129" i="44"/>
  <c r="H129" i="44"/>
  <c r="G129" i="44"/>
  <c r="F129" i="44"/>
  <c r="K129" i="44" s="1"/>
  <c r="A129" i="44"/>
  <c r="J128" i="44"/>
  <c r="I128" i="44"/>
  <c r="H128" i="44"/>
  <c r="G128" i="44"/>
  <c r="F128" i="44"/>
  <c r="K128" i="44" s="1"/>
  <c r="A128" i="44"/>
  <c r="J127" i="44"/>
  <c r="I127" i="44"/>
  <c r="H127" i="44"/>
  <c r="G127" i="44"/>
  <c r="F127" i="44"/>
  <c r="K127" i="44" s="1"/>
  <c r="A127" i="44"/>
  <c r="J126" i="44"/>
  <c r="I126" i="44"/>
  <c r="H126" i="44"/>
  <c r="G126" i="44"/>
  <c r="F126" i="44"/>
  <c r="K126" i="44" s="1"/>
  <c r="A126" i="44"/>
  <c r="J125" i="44"/>
  <c r="I125" i="44"/>
  <c r="H125" i="44"/>
  <c r="G125" i="44"/>
  <c r="F125" i="44"/>
  <c r="K125" i="44" s="1"/>
  <c r="A125" i="44"/>
  <c r="J124" i="44"/>
  <c r="I124" i="44"/>
  <c r="H124" i="44"/>
  <c r="G124" i="44"/>
  <c r="F124" i="44"/>
  <c r="K124" i="44" s="1"/>
  <c r="A124" i="44"/>
  <c r="J123" i="44"/>
  <c r="I123" i="44"/>
  <c r="H123" i="44"/>
  <c r="G123" i="44"/>
  <c r="F123" i="44"/>
  <c r="K123" i="44" s="1"/>
  <c r="A123" i="44"/>
  <c r="J122" i="44"/>
  <c r="I122" i="44"/>
  <c r="H122" i="44"/>
  <c r="G122" i="44"/>
  <c r="F122" i="44"/>
  <c r="K122" i="44" s="1"/>
  <c r="A122" i="44"/>
  <c r="J121" i="44"/>
  <c r="I121" i="44"/>
  <c r="H121" i="44"/>
  <c r="G121" i="44"/>
  <c r="F121" i="44"/>
  <c r="K121" i="44" s="1"/>
  <c r="A121" i="44"/>
  <c r="J120" i="44"/>
  <c r="I120" i="44"/>
  <c r="H120" i="44"/>
  <c r="G120" i="44"/>
  <c r="F120" i="44"/>
  <c r="K120" i="44" s="1"/>
  <c r="A120" i="44"/>
  <c r="J119" i="44"/>
  <c r="I119" i="44"/>
  <c r="H119" i="44"/>
  <c r="G119" i="44"/>
  <c r="F119" i="44"/>
  <c r="K119" i="44" s="1"/>
  <c r="A119" i="44"/>
  <c r="J118" i="44"/>
  <c r="I118" i="44"/>
  <c r="H118" i="44"/>
  <c r="G118" i="44"/>
  <c r="F118" i="44"/>
  <c r="K118" i="44" s="1"/>
  <c r="A118" i="44"/>
  <c r="J117" i="44"/>
  <c r="I117" i="44"/>
  <c r="H117" i="44"/>
  <c r="G117" i="44"/>
  <c r="F117" i="44"/>
  <c r="K117" i="44" s="1"/>
  <c r="A117" i="44"/>
  <c r="J116" i="44"/>
  <c r="I116" i="44"/>
  <c r="H116" i="44"/>
  <c r="G116" i="44"/>
  <c r="F116" i="44"/>
  <c r="K116" i="44" s="1"/>
  <c r="A116" i="44"/>
  <c r="J115" i="44"/>
  <c r="I115" i="44"/>
  <c r="H115" i="44"/>
  <c r="G115" i="44"/>
  <c r="F115" i="44"/>
  <c r="K115" i="44" s="1"/>
  <c r="A115" i="44"/>
  <c r="J114" i="44"/>
  <c r="I114" i="44"/>
  <c r="H114" i="44"/>
  <c r="G114" i="44"/>
  <c r="F114" i="44"/>
  <c r="K114" i="44" s="1"/>
  <c r="A114" i="44"/>
  <c r="J113" i="44"/>
  <c r="I113" i="44"/>
  <c r="H113" i="44"/>
  <c r="G113" i="44"/>
  <c r="F113" i="44"/>
  <c r="K113" i="44" s="1"/>
  <c r="A113" i="44"/>
  <c r="J112" i="44"/>
  <c r="I112" i="44"/>
  <c r="H112" i="44"/>
  <c r="G112" i="44"/>
  <c r="F112" i="44"/>
  <c r="K112" i="44" s="1"/>
  <c r="A112" i="44"/>
  <c r="J111" i="44"/>
  <c r="I111" i="44"/>
  <c r="H111" i="44"/>
  <c r="G111" i="44"/>
  <c r="F111" i="44"/>
  <c r="K111" i="44" s="1"/>
  <c r="A111" i="44"/>
  <c r="J110" i="44"/>
  <c r="I110" i="44"/>
  <c r="H110" i="44"/>
  <c r="G110" i="44"/>
  <c r="F110" i="44"/>
  <c r="K110" i="44" s="1"/>
  <c r="A110" i="44"/>
  <c r="J109" i="44"/>
  <c r="I109" i="44"/>
  <c r="H109" i="44"/>
  <c r="G109" i="44"/>
  <c r="F109" i="44"/>
  <c r="K109" i="44" s="1"/>
  <c r="A109" i="44"/>
  <c r="J108" i="44"/>
  <c r="I108" i="44"/>
  <c r="H108" i="44"/>
  <c r="G108" i="44"/>
  <c r="F108" i="44"/>
  <c r="K108" i="44" s="1"/>
  <c r="A108" i="44"/>
  <c r="J107" i="44"/>
  <c r="I107" i="44"/>
  <c r="H107" i="44"/>
  <c r="G107" i="44"/>
  <c r="F107" i="44"/>
  <c r="K107" i="44" s="1"/>
  <c r="A107" i="44"/>
  <c r="J106" i="44"/>
  <c r="I106" i="44"/>
  <c r="H106" i="44"/>
  <c r="G106" i="44"/>
  <c r="F106" i="44"/>
  <c r="K106" i="44" s="1"/>
  <c r="A106" i="44"/>
  <c r="J105" i="44"/>
  <c r="I105" i="44"/>
  <c r="H105" i="44"/>
  <c r="G105" i="44"/>
  <c r="F105" i="44"/>
  <c r="K105" i="44" s="1"/>
  <c r="A105" i="44"/>
  <c r="J104" i="44"/>
  <c r="I104" i="44"/>
  <c r="H104" i="44"/>
  <c r="G104" i="44"/>
  <c r="F104" i="44"/>
  <c r="K104" i="44" s="1"/>
  <c r="A104" i="44"/>
  <c r="J103" i="44"/>
  <c r="I103" i="44"/>
  <c r="H103" i="44"/>
  <c r="G103" i="44"/>
  <c r="F103" i="44"/>
  <c r="K103" i="44" s="1"/>
  <c r="A103" i="44"/>
  <c r="J102" i="44"/>
  <c r="I102" i="44"/>
  <c r="H102" i="44"/>
  <c r="G102" i="44"/>
  <c r="F102" i="44"/>
  <c r="K102" i="44" s="1"/>
  <c r="A102" i="44"/>
  <c r="J101" i="44"/>
  <c r="I101" i="44"/>
  <c r="H101" i="44"/>
  <c r="G101" i="44"/>
  <c r="F101" i="44"/>
  <c r="K101" i="44" s="1"/>
  <c r="A101" i="44"/>
  <c r="J100" i="44"/>
  <c r="I100" i="44"/>
  <c r="H100" i="44"/>
  <c r="G100" i="44"/>
  <c r="F100" i="44"/>
  <c r="K100" i="44" s="1"/>
  <c r="A100" i="44"/>
  <c r="J99" i="44"/>
  <c r="I99" i="44"/>
  <c r="H99" i="44"/>
  <c r="G99" i="44"/>
  <c r="F99" i="44"/>
  <c r="K99" i="44" s="1"/>
  <c r="A99" i="44"/>
  <c r="J98" i="44"/>
  <c r="I98" i="44"/>
  <c r="H98" i="44"/>
  <c r="G98" i="44"/>
  <c r="F98" i="44"/>
  <c r="K98" i="44" s="1"/>
  <c r="A98" i="44"/>
  <c r="J97" i="44"/>
  <c r="I97" i="44"/>
  <c r="H97" i="44"/>
  <c r="G97" i="44"/>
  <c r="F97" i="44"/>
  <c r="K97" i="44" s="1"/>
  <c r="A97" i="44"/>
  <c r="J96" i="44"/>
  <c r="I96" i="44"/>
  <c r="H96" i="44"/>
  <c r="G96" i="44"/>
  <c r="F96" i="44"/>
  <c r="K96" i="44" s="1"/>
  <c r="A96" i="44"/>
  <c r="J95" i="44"/>
  <c r="I95" i="44"/>
  <c r="H95" i="44"/>
  <c r="G95" i="44"/>
  <c r="F95" i="44"/>
  <c r="K95" i="44" s="1"/>
  <c r="A95" i="44"/>
  <c r="J94" i="44"/>
  <c r="I94" i="44"/>
  <c r="H94" i="44"/>
  <c r="G94" i="44"/>
  <c r="F94" i="44"/>
  <c r="K94" i="44" s="1"/>
  <c r="A94" i="44"/>
  <c r="J93" i="44"/>
  <c r="I93" i="44"/>
  <c r="H93" i="44"/>
  <c r="G93" i="44"/>
  <c r="F93" i="44"/>
  <c r="K93" i="44" s="1"/>
  <c r="A93" i="44"/>
  <c r="J92" i="44"/>
  <c r="I92" i="44"/>
  <c r="H92" i="44"/>
  <c r="G92" i="44"/>
  <c r="F92" i="44"/>
  <c r="K92" i="44" s="1"/>
  <c r="A92" i="44"/>
  <c r="J91" i="44"/>
  <c r="I91" i="44"/>
  <c r="H91" i="44"/>
  <c r="G91" i="44"/>
  <c r="F91" i="44"/>
  <c r="K91" i="44" s="1"/>
  <c r="A91" i="44"/>
  <c r="J90" i="44"/>
  <c r="I90" i="44"/>
  <c r="H90" i="44"/>
  <c r="G90" i="44"/>
  <c r="F90" i="44"/>
  <c r="K90" i="44" s="1"/>
  <c r="A90" i="44"/>
  <c r="J89" i="44"/>
  <c r="I89" i="44"/>
  <c r="H89" i="44"/>
  <c r="G89" i="44"/>
  <c r="F89" i="44"/>
  <c r="K89" i="44" s="1"/>
  <c r="A89" i="44"/>
  <c r="J88" i="44"/>
  <c r="I88" i="44"/>
  <c r="H88" i="44"/>
  <c r="G88" i="44"/>
  <c r="F88" i="44"/>
  <c r="K88" i="44" s="1"/>
  <c r="A88" i="44"/>
  <c r="J87" i="44"/>
  <c r="I87" i="44"/>
  <c r="H87" i="44"/>
  <c r="G87" i="44"/>
  <c r="F87" i="44"/>
  <c r="K87" i="44" s="1"/>
  <c r="A87" i="44"/>
  <c r="J86" i="44"/>
  <c r="I86" i="44"/>
  <c r="H86" i="44"/>
  <c r="G86" i="44"/>
  <c r="F86" i="44"/>
  <c r="K86" i="44" s="1"/>
  <c r="A86" i="44"/>
  <c r="J85" i="44"/>
  <c r="I85" i="44"/>
  <c r="H85" i="44"/>
  <c r="G85" i="44"/>
  <c r="F85" i="44"/>
  <c r="K85" i="44" s="1"/>
  <c r="A85" i="44"/>
  <c r="J84" i="44"/>
  <c r="I84" i="44"/>
  <c r="H84" i="44"/>
  <c r="G84" i="44"/>
  <c r="F84" i="44"/>
  <c r="K84" i="44" s="1"/>
  <c r="A84" i="44"/>
  <c r="J83" i="44"/>
  <c r="I83" i="44"/>
  <c r="H83" i="44"/>
  <c r="G83" i="44"/>
  <c r="F83" i="44"/>
  <c r="K83" i="44" s="1"/>
  <c r="A83" i="44"/>
  <c r="J82" i="44"/>
  <c r="I82" i="44"/>
  <c r="H82" i="44"/>
  <c r="G82" i="44"/>
  <c r="F82" i="44"/>
  <c r="K82" i="44" s="1"/>
  <c r="A82" i="44"/>
  <c r="J81" i="44"/>
  <c r="I81" i="44"/>
  <c r="H81" i="44"/>
  <c r="G81" i="44"/>
  <c r="F81" i="44"/>
  <c r="K81" i="44" s="1"/>
  <c r="A81" i="44"/>
  <c r="J80" i="44"/>
  <c r="I80" i="44"/>
  <c r="H80" i="44"/>
  <c r="G80" i="44"/>
  <c r="F80" i="44"/>
  <c r="K80" i="44" s="1"/>
  <c r="A80" i="44"/>
  <c r="J79" i="44"/>
  <c r="I79" i="44"/>
  <c r="H79" i="44"/>
  <c r="G79" i="44"/>
  <c r="F79" i="44"/>
  <c r="K79" i="44" s="1"/>
  <c r="A79" i="44"/>
  <c r="J78" i="44"/>
  <c r="I78" i="44"/>
  <c r="H78" i="44"/>
  <c r="G78" i="44"/>
  <c r="F78" i="44"/>
  <c r="K78" i="44" s="1"/>
  <c r="A78" i="44"/>
  <c r="J77" i="44"/>
  <c r="I77" i="44"/>
  <c r="H77" i="44"/>
  <c r="G77" i="44"/>
  <c r="F77" i="44"/>
  <c r="K77" i="44" s="1"/>
  <c r="A77" i="44"/>
  <c r="J76" i="44"/>
  <c r="I76" i="44"/>
  <c r="H76" i="44"/>
  <c r="G76" i="44"/>
  <c r="F76" i="44"/>
  <c r="K76" i="44" s="1"/>
  <c r="A76" i="44"/>
  <c r="J75" i="44"/>
  <c r="I75" i="44"/>
  <c r="H75" i="44"/>
  <c r="G75" i="44"/>
  <c r="F75" i="44"/>
  <c r="K75" i="44" s="1"/>
  <c r="A75" i="44"/>
  <c r="J74" i="44"/>
  <c r="I74" i="44"/>
  <c r="H74" i="44"/>
  <c r="G74" i="44"/>
  <c r="F74" i="44"/>
  <c r="K74" i="44" s="1"/>
  <c r="A74" i="44"/>
  <c r="J73" i="44"/>
  <c r="I73" i="44"/>
  <c r="H73" i="44"/>
  <c r="G73" i="44"/>
  <c r="F73" i="44"/>
  <c r="K73" i="44" s="1"/>
  <c r="A73" i="44"/>
  <c r="J72" i="44"/>
  <c r="I72" i="44"/>
  <c r="H72" i="44"/>
  <c r="G72" i="44"/>
  <c r="F72" i="44"/>
  <c r="K72" i="44" s="1"/>
  <c r="A72" i="44"/>
  <c r="J71" i="44"/>
  <c r="I71" i="44"/>
  <c r="H71" i="44"/>
  <c r="G71" i="44"/>
  <c r="F71" i="44"/>
  <c r="K71" i="44" s="1"/>
  <c r="A71" i="44"/>
  <c r="J70" i="44"/>
  <c r="I70" i="44"/>
  <c r="H70" i="44"/>
  <c r="G70" i="44"/>
  <c r="F70" i="44"/>
  <c r="K70" i="44" s="1"/>
  <c r="A70" i="44"/>
  <c r="J69" i="44"/>
  <c r="I69" i="44"/>
  <c r="H69" i="44"/>
  <c r="G69" i="44"/>
  <c r="F69" i="44"/>
  <c r="K69" i="44" s="1"/>
  <c r="A69" i="44"/>
  <c r="J68" i="44"/>
  <c r="I68" i="44"/>
  <c r="H68" i="44"/>
  <c r="G68" i="44"/>
  <c r="F68" i="44"/>
  <c r="K68" i="44" s="1"/>
  <c r="A68" i="44"/>
  <c r="J67" i="44"/>
  <c r="I67" i="44"/>
  <c r="H67" i="44"/>
  <c r="G67" i="44"/>
  <c r="F67" i="44"/>
  <c r="K67" i="44" s="1"/>
  <c r="A67" i="44"/>
  <c r="J66" i="44"/>
  <c r="I66" i="44"/>
  <c r="H66" i="44"/>
  <c r="G66" i="44"/>
  <c r="F66" i="44"/>
  <c r="K66" i="44" s="1"/>
  <c r="A66" i="44"/>
  <c r="J65" i="44"/>
  <c r="I65" i="44"/>
  <c r="H65" i="44"/>
  <c r="G65" i="44"/>
  <c r="F65" i="44"/>
  <c r="K65" i="44" s="1"/>
  <c r="A65" i="44"/>
  <c r="J64" i="44"/>
  <c r="I64" i="44"/>
  <c r="H64" i="44"/>
  <c r="G64" i="44"/>
  <c r="F64" i="44"/>
  <c r="K64" i="44" s="1"/>
  <c r="A64" i="44"/>
  <c r="J63" i="44"/>
  <c r="I63" i="44"/>
  <c r="H63" i="44"/>
  <c r="G63" i="44"/>
  <c r="F63" i="44"/>
  <c r="K63" i="44" s="1"/>
  <c r="A63" i="44"/>
  <c r="J62" i="44"/>
  <c r="I62" i="44"/>
  <c r="H62" i="44"/>
  <c r="G62" i="44"/>
  <c r="F62" i="44"/>
  <c r="K62" i="44" s="1"/>
  <c r="A62" i="44"/>
  <c r="J61" i="44"/>
  <c r="I61" i="44"/>
  <c r="H61" i="44"/>
  <c r="G61" i="44"/>
  <c r="F61" i="44"/>
  <c r="K61" i="44" s="1"/>
  <c r="A61" i="44"/>
  <c r="J60" i="44"/>
  <c r="I60" i="44"/>
  <c r="H60" i="44"/>
  <c r="G60" i="44"/>
  <c r="F60" i="44"/>
  <c r="K60" i="44" s="1"/>
  <c r="A60" i="44"/>
  <c r="J59" i="44"/>
  <c r="I59" i="44"/>
  <c r="H59" i="44"/>
  <c r="G59" i="44"/>
  <c r="F59" i="44"/>
  <c r="K59" i="44" s="1"/>
  <c r="A59" i="44"/>
  <c r="J58" i="44"/>
  <c r="I58" i="44"/>
  <c r="H58" i="44"/>
  <c r="G58" i="44"/>
  <c r="F58" i="44"/>
  <c r="K58" i="44" s="1"/>
  <c r="A58" i="44"/>
  <c r="J57" i="44"/>
  <c r="I57" i="44"/>
  <c r="H57" i="44"/>
  <c r="G57" i="44"/>
  <c r="F57" i="44"/>
  <c r="K57" i="44" s="1"/>
  <c r="A57" i="44"/>
  <c r="J56" i="44"/>
  <c r="I56" i="44"/>
  <c r="H56" i="44"/>
  <c r="G56" i="44"/>
  <c r="F56" i="44"/>
  <c r="K56" i="44" s="1"/>
  <c r="A56" i="44"/>
  <c r="J55" i="44"/>
  <c r="I55" i="44"/>
  <c r="H55" i="44"/>
  <c r="G55" i="44"/>
  <c r="F55" i="44"/>
  <c r="K55" i="44" s="1"/>
  <c r="A55" i="44"/>
  <c r="J54" i="44"/>
  <c r="I54" i="44"/>
  <c r="H54" i="44"/>
  <c r="G54" i="44"/>
  <c r="F54" i="44"/>
  <c r="K54" i="44" s="1"/>
  <c r="A54" i="44"/>
  <c r="J53" i="44"/>
  <c r="I53" i="44"/>
  <c r="H53" i="44"/>
  <c r="G53" i="44"/>
  <c r="F53" i="44"/>
  <c r="K53" i="44" s="1"/>
  <c r="A53" i="44"/>
  <c r="J52" i="44"/>
  <c r="I52" i="44"/>
  <c r="H52" i="44"/>
  <c r="G52" i="44"/>
  <c r="F52" i="44"/>
  <c r="K52" i="44" s="1"/>
  <c r="A52" i="44"/>
  <c r="J51" i="44"/>
  <c r="I51" i="44"/>
  <c r="H51" i="44"/>
  <c r="G51" i="44"/>
  <c r="F51" i="44"/>
  <c r="K51" i="44" s="1"/>
  <c r="A51" i="44"/>
  <c r="J50" i="44"/>
  <c r="I50" i="44"/>
  <c r="H50" i="44"/>
  <c r="G50" i="44"/>
  <c r="F50" i="44"/>
  <c r="K50" i="44" s="1"/>
  <c r="A50" i="44"/>
  <c r="J49" i="44"/>
  <c r="I49" i="44"/>
  <c r="H49" i="44"/>
  <c r="G49" i="44"/>
  <c r="F49" i="44"/>
  <c r="K49" i="44" s="1"/>
  <c r="A49" i="44"/>
  <c r="J48" i="44"/>
  <c r="I48" i="44"/>
  <c r="H48" i="44"/>
  <c r="G48" i="44"/>
  <c r="F48" i="44"/>
  <c r="K48" i="44" s="1"/>
  <c r="A48" i="44"/>
  <c r="J47" i="44"/>
  <c r="I47" i="44"/>
  <c r="H47" i="44"/>
  <c r="G47" i="44"/>
  <c r="F47" i="44"/>
  <c r="K47" i="44" s="1"/>
  <c r="A47" i="44"/>
  <c r="J46" i="44"/>
  <c r="I46" i="44"/>
  <c r="H46" i="44"/>
  <c r="G46" i="44"/>
  <c r="F46" i="44"/>
  <c r="K46" i="44" s="1"/>
  <c r="A46" i="44"/>
  <c r="J45" i="44"/>
  <c r="I45" i="44"/>
  <c r="H45" i="44"/>
  <c r="G45" i="44"/>
  <c r="F45" i="44"/>
  <c r="K45" i="44" s="1"/>
  <c r="A45" i="44"/>
  <c r="J44" i="44"/>
  <c r="I44" i="44"/>
  <c r="H44" i="44"/>
  <c r="G44" i="44"/>
  <c r="F44" i="44"/>
  <c r="K44" i="44" s="1"/>
  <c r="A44" i="44"/>
  <c r="J43" i="44"/>
  <c r="I43" i="44"/>
  <c r="H43" i="44"/>
  <c r="G43" i="44"/>
  <c r="F43" i="44"/>
  <c r="K43" i="44" s="1"/>
  <c r="A43" i="44"/>
  <c r="J42" i="44"/>
  <c r="I42" i="44"/>
  <c r="H42" i="44"/>
  <c r="G42" i="44"/>
  <c r="F42" i="44"/>
  <c r="K42" i="44" s="1"/>
  <c r="A42" i="44"/>
  <c r="J41" i="44"/>
  <c r="I41" i="44"/>
  <c r="H41" i="44"/>
  <c r="G41" i="44"/>
  <c r="F41" i="44"/>
  <c r="K41" i="44" s="1"/>
  <c r="A41" i="44"/>
  <c r="J40" i="44"/>
  <c r="I40" i="44"/>
  <c r="H40" i="44"/>
  <c r="G40" i="44"/>
  <c r="F40" i="44"/>
  <c r="K40" i="44" s="1"/>
  <c r="A40" i="44"/>
  <c r="J39" i="44"/>
  <c r="I39" i="44"/>
  <c r="H39" i="44"/>
  <c r="G39" i="44"/>
  <c r="F39" i="44"/>
  <c r="K39" i="44" s="1"/>
  <c r="A39" i="44"/>
  <c r="J38" i="44"/>
  <c r="I38" i="44"/>
  <c r="H38" i="44"/>
  <c r="G38" i="44"/>
  <c r="F38" i="44"/>
  <c r="K38" i="44" s="1"/>
  <c r="A38" i="44"/>
  <c r="J37" i="44"/>
  <c r="I37" i="44"/>
  <c r="H37" i="44"/>
  <c r="G37" i="44"/>
  <c r="F37" i="44"/>
  <c r="K37" i="44" s="1"/>
  <c r="A37" i="44"/>
  <c r="J36" i="44"/>
  <c r="I36" i="44"/>
  <c r="H36" i="44"/>
  <c r="G36" i="44"/>
  <c r="F36" i="44"/>
  <c r="K36" i="44" s="1"/>
  <c r="A36" i="44"/>
  <c r="J35" i="44"/>
  <c r="I35" i="44"/>
  <c r="H35" i="44"/>
  <c r="G35" i="44"/>
  <c r="F35" i="44"/>
  <c r="K35" i="44" s="1"/>
  <c r="A35" i="44"/>
  <c r="J34" i="44"/>
  <c r="I34" i="44"/>
  <c r="H34" i="44"/>
  <c r="G34" i="44"/>
  <c r="F34" i="44"/>
  <c r="K34" i="44" s="1"/>
  <c r="A34" i="44"/>
  <c r="J33" i="44"/>
  <c r="I33" i="44"/>
  <c r="H33" i="44"/>
  <c r="G33" i="44"/>
  <c r="F33" i="44"/>
  <c r="K33" i="44" s="1"/>
  <c r="A33" i="44"/>
  <c r="J32" i="44"/>
  <c r="I32" i="44"/>
  <c r="H32" i="44"/>
  <c r="G32" i="44"/>
  <c r="F32" i="44"/>
  <c r="K32" i="44" s="1"/>
  <c r="A32" i="44"/>
  <c r="J31" i="44"/>
  <c r="I31" i="44"/>
  <c r="H31" i="44"/>
  <c r="G31" i="44"/>
  <c r="F31" i="44"/>
  <c r="K31" i="44" s="1"/>
  <c r="A31" i="44"/>
  <c r="J30" i="44"/>
  <c r="I30" i="44"/>
  <c r="H30" i="44"/>
  <c r="G30" i="44"/>
  <c r="F30" i="44"/>
  <c r="K30" i="44" s="1"/>
  <c r="A30" i="44"/>
  <c r="J29" i="44"/>
  <c r="I29" i="44"/>
  <c r="H29" i="44"/>
  <c r="G29" i="44"/>
  <c r="F29" i="44"/>
  <c r="K29" i="44" s="1"/>
  <c r="A29" i="44"/>
  <c r="J28" i="44"/>
  <c r="I28" i="44"/>
  <c r="H28" i="44"/>
  <c r="G28" i="44"/>
  <c r="F28" i="44"/>
  <c r="K28" i="44" s="1"/>
  <c r="A28" i="44"/>
  <c r="J27" i="44"/>
  <c r="I27" i="44"/>
  <c r="H27" i="44"/>
  <c r="G27" i="44"/>
  <c r="F27" i="44"/>
  <c r="K27" i="44" s="1"/>
  <c r="A27" i="44"/>
  <c r="J26" i="44"/>
  <c r="I26" i="44"/>
  <c r="H26" i="44"/>
  <c r="G26" i="44"/>
  <c r="F26" i="44"/>
  <c r="K26" i="44" s="1"/>
  <c r="A26" i="44"/>
  <c r="J25" i="44"/>
  <c r="I25" i="44"/>
  <c r="H25" i="44"/>
  <c r="G25" i="44"/>
  <c r="F25" i="44"/>
  <c r="K25" i="44" s="1"/>
  <c r="A25" i="44"/>
  <c r="J24" i="44"/>
  <c r="I24" i="44"/>
  <c r="H24" i="44"/>
  <c r="G24" i="44"/>
  <c r="F24" i="44"/>
  <c r="K24" i="44" s="1"/>
  <c r="A24" i="44"/>
  <c r="J23" i="44"/>
  <c r="I23" i="44"/>
  <c r="H23" i="44"/>
  <c r="G23" i="44"/>
  <c r="F23" i="44"/>
  <c r="K23" i="44" s="1"/>
  <c r="A23" i="44"/>
  <c r="J22" i="44"/>
  <c r="I22" i="44"/>
  <c r="H22" i="44"/>
  <c r="G22" i="44"/>
  <c r="F22" i="44"/>
  <c r="K22" i="44" s="1"/>
  <c r="A22" i="44"/>
  <c r="J21" i="44"/>
  <c r="I21" i="44"/>
  <c r="H21" i="44"/>
  <c r="G21" i="44"/>
  <c r="F21" i="44"/>
  <c r="K21" i="44" s="1"/>
  <c r="A21" i="44"/>
  <c r="J20" i="44"/>
  <c r="I20" i="44"/>
  <c r="H20" i="44"/>
  <c r="G20" i="44"/>
  <c r="F20" i="44"/>
  <c r="K20" i="44" s="1"/>
  <c r="A20" i="44"/>
  <c r="J19" i="44"/>
  <c r="I19" i="44"/>
  <c r="H19" i="44"/>
  <c r="G19" i="44"/>
  <c r="F19" i="44"/>
  <c r="K19" i="44" s="1"/>
  <c r="A19" i="44"/>
  <c r="J18" i="44"/>
  <c r="I18" i="44"/>
  <c r="H18" i="44"/>
  <c r="G18" i="44"/>
  <c r="F18" i="44"/>
  <c r="K18" i="44" s="1"/>
  <c r="A18" i="44"/>
  <c r="J17" i="44"/>
  <c r="I17" i="44"/>
  <c r="H17" i="44"/>
  <c r="G17" i="44"/>
  <c r="F17" i="44"/>
  <c r="K17" i="44" s="1"/>
  <c r="A17" i="44"/>
  <c r="J16" i="44"/>
  <c r="I16" i="44"/>
  <c r="H16" i="44"/>
  <c r="G16" i="44"/>
  <c r="F16" i="44"/>
  <c r="K16" i="44" s="1"/>
  <c r="A16" i="44"/>
  <c r="J15" i="44"/>
  <c r="I15" i="44"/>
  <c r="H15" i="44"/>
  <c r="G15" i="44"/>
  <c r="F15" i="44"/>
  <c r="K15" i="44" s="1"/>
  <c r="A15" i="44"/>
  <c r="J14" i="44"/>
  <c r="I14" i="44"/>
  <c r="H14" i="44"/>
  <c r="G14" i="44"/>
  <c r="F14" i="44"/>
  <c r="K14" i="44" s="1"/>
  <c r="A14" i="44"/>
  <c r="J13" i="44"/>
  <c r="I13" i="44"/>
  <c r="H13" i="44"/>
  <c r="G13" i="44"/>
  <c r="F13" i="44"/>
  <c r="K13" i="44" s="1"/>
  <c r="A13" i="44"/>
  <c r="J12" i="44"/>
  <c r="I12" i="44"/>
  <c r="H12" i="44"/>
  <c r="G12" i="44"/>
  <c r="F12" i="44"/>
  <c r="K12" i="44" s="1"/>
  <c r="A12" i="44"/>
  <c r="J11" i="44"/>
  <c r="I11" i="44"/>
  <c r="H11" i="44"/>
  <c r="G11" i="44"/>
  <c r="F11" i="44"/>
  <c r="K11" i="44" s="1"/>
  <c r="A11" i="44"/>
  <c r="J10" i="44"/>
  <c r="I10" i="44"/>
  <c r="H10" i="44"/>
  <c r="G10" i="44"/>
  <c r="F10" i="44"/>
  <c r="K10" i="44" s="1"/>
  <c r="A10" i="44"/>
  <c r="J9" i="44"/>
  <c r="I9" i="44"/>
  <c r="H9" i="44"/>
  <c r="G9" i="44"/>
  <c r="F9" i="44"/>
  <c r="K9" i="44" s="1"/>
  <c r="A9" i="44"/>
  <c r="J8" i="44"/>
  <c r="I8" i="44"/>
  <c r="H8" i="44"/>
  <c r="G8" i="44"/>
  <c r="F8" i="44"/>
  <c r="K8" i="44" s="1"/>
  <c r="A8" i="44"/>
  <c r="O8" i="44" s="1"/>
  <c r="J7" i="44"/>
  <c r="I7" i="44"/>
  <c r="H7" i="44"/>
  <c r="G7" i="44"/>
  <c r="F7" i="44"/>
  <c r="K7" i="44" s="1"/>
  <c r="A7" i="44"/>
  <c r="O7" i="44" s="1"/>
  <c r="J6" i="44"/>
  <c r="I6" i="44"/>
  <c r="H6" i="44"/>
  <c r="G6" i="44"/>
  <c r="F6" i="44"/>
  <c r="K6" i="44" s="1"/>
  <c r="A6" i="44"/>
  <c r="O6" i="44" s="1"/>
  <c r="J5" i="44"/>
  <c r="I5" i="44"/>
  <c r="H5" i="44"/>
  <c r="G5" i="44"/>
  <c r="F5" i="44"/>
  <c r="K5" i="44" s="1"/>
  <c r="A5" i="44"/>
  <c r="O5" i="44" s="1"/>
  <c r="A4" i="44"/>
  <c r="O4" i="44" s="1"/>
  <c r="A3" i="44"/>
  <c r="O3" i="44" s="1"/>
  <c r="O2" i="44" l="1"/>
  <c r="H2" i="42" l="1"/>
  <c r="G2" i="42" l="1"/>
  <c r="F2" i="42"/>
  <c r="E2" i="42"/>
  <c r="A2" i="42"/>
  <c r="L2" i="42" s="1"/>
  <c r="H364" i="11" l="1"/>
  <c r="H363" i="11"/>
  <c r="H362" i="11"/>
  <c r="H4" i="11" l="1"/>
  <c r="H5" i="11"/>
  <c r="H6" i="11"/>
  <c r="H8" i="11"/>
  <c r="H9" i="11"/>
  <c r="H10" i="11"/>
  <c r="H12" i="11"/>
  <c r="H13" i="11"/>
  <c r="H14" i="11"/>
  <c r="H16" i="11"/>
  <c r="H17" i="11"/>
  <c r="H18" i="11"/>
  <c r="H20" i="11"/>
  <c r="H21" i="11"/>
  <c r="H22" i="11"/>
  <c r="H24" i="11"/>
  <c r="H25" i="11"/>
  <c r="H26" i="11"/>
  <c r="H28" i="11"/>
  <c r="H29" i="11"/>
  <c r="H32" i="11"/>
  <c r="H33" i="11"/>
  <c r="H34" i="11"/>
  <c r="H36" i="11"/>
  <c r="H37" i="11"/>
  <c r="H38" i="11"/>
  <c r="H40" i="11"/>
  <c r="H41" i="11"/>
  <c r="H42" i="11"/>
  <c r="H44" i="11"/>
  <c r="H45" i="11"/>
  <c r="H46" i="11"/>
  <c r="H48" i="11"/>
  <c r="H49" i="11"/>
  <c r="H50" i="11"/>
  <c r="H52" i="11"/>
  <c r="H53" i="11"/>
  <c r="H54" i="11"/>
  <c r="H56" i="11"/>
  <c r="H57" i="11"/>
  <c r="H58" i="11"/>
  <c r="H60" i="11"/>
  <c r="H61" i="11"/>
  <c r="H62" i="11"/>
  <c r="H64" i="11"/>
  <c r="H65" i="11"/>
  <c r="H66" i="11"/>
  <c r="H68" i="11"/>
  <c r="H69" i="11"/>
  <c r="H70" i="11"/>
  <c r="H72" i="11"/>
  <c r="H73" i="11"/>
  <c r="H74" i="11"/>
  <c r="H76" i="11"/>
  <c r="H77" i="11"/>
  <c r="H78" i="11"/>
  <c r="H80" i="11"/>
  <c r="H81" i="11"/>
  <c r="H82" i="11"/>
  <c r="H84" i="11"/>
  <c r="H85" i="11"/>
  <c r="H86" i="11"/>
  <c r="H88" i="11"/>
  <c r="H89" i="11"/>
  <c r="H90" i="11"/>
  <c r="H92" i="11"/>
  <c r="H93" i="11"/>
  <c r="H94" i="11"/>
  <c r="H96" i="11"/>
  <c r="H97" i="11"/>
  <c r="H98" i="11"/>
  <c r="H100" i="11"/>
  <c r="H101" i="11"/>
  <c r="H102" i="11"/>
  <c r="H104" i="11"/>
  <c r="H105" i="11"/>
  <c r="H106" i="11"/>
  <c r="H108" i="11"/>
  <c r="H109" i="11"/>
  <c r="H110" i="11"/>
  <c r="H112" i="11"/>
  <c r="H113" i="11"/>
  <c r="H114" i="11"/>
  <c r="H116" i="11"/>
  <c r="H117" i="11"/>
  <c r="H119" i="11"/>
  <c r="H120" i="11"/>
  <c r="H121" i="11"/>
  <c r="H123" i="11"/>
  <c r="H124" i="11"/>
  <c r="H125" i="11"/>
  <c r="H127" i="11"/>
  <c r="H128" i="11"/>
  <c r="H129" i="11"/>
  <c r="H131" i="11"/>
  <c r="H132" i="11"/>
  <c r="H133" i="11"/>
  <c r="H135" i="11"/>
  <c r="H136" i="11"/>
  <c r="H137" i="11"/>
  <c r="H139" i="11"/>
  <c r="H140" i="11"/>
  <c r="H141" i="11"/>
  <c r="H143" i="11"/>
  <c r="H144" i="11"/>
  <c r="H145" i="11"/>
  <c r="H147" i="11"/>
  <c r="H148" i="11"/>
  <c r="H149" i="11"/>
  <c r="H151" i="11"/>
  <c r="H152" i="11"/>
  <c r="H153" i="11"/>
  <c r="H155" i="11"/>
  <c r="H156" i="11"/>
  <c r="H157" i="11"/>
  <c r="H159" i="11"/>
  <c r="H160" i="11"/>
  <c r="H161" i="11"/>
  <c r="H163" i="11"/>
  <c r="H164" i="11"/>
  <c r="H165" i="11"/>
  <c r="H166" i="11"/>
  <c r="H167" i="11"/>
  <c r="H168" i="11"/>
  <c r="H170" i="11"/>
  <c r="H171" i="11"/>
  <c r="H172" i="11"/>
  <c r="H174" i="11"/>
  <c r="H175" i="11"/>
  <c r="H176" i="11"/>
  <c r="H178" i="11"/>
  <c r="H179" i="11"/>
  <c r="H180" i="11"/>
  <c r="H182" i="11"/>
  <c r="H183" i="11"/>
  <c r="H184" i="11"/>
  <c r="H186" i="11"/>
  <c r="H187" i="11"/>
  <c r="H188" i="11"/>
  <c r="H190" i="11"/>
  <c r="H191" i="11"/>
  <c r="H192" i="11"/>
  <c r="H194" i="11"/>
  <c r="H195" i="11"/>
  <c r="H196" i="11"/>
  <c r="H198" i="11"/>
  <c r="H199" i="11"/>
  <c r="H200" i="11"/>
  <c r="H202" i="11"/>
  <c r="H203" i="11"/>
  <c r="H204" i="11"/>
  <c r="H206" i="11"/>
  <c r="H207" i="11"/>
  <c r="H208" i="11"/>
  <c r="H210" i="11"/>
  <c r="H211" i="11"/>
  <c r="H212" i="11"/>
  <c r="H214" i="11"/>
  <c r="H215" i="11"/>
  <c r="H216" i="11"/>
  <c r="H218" i="11"/>
  <c r="H219" i="11"/>
  <c r="H221" i="11"/>
  <c r="H222" i="11"/>
  <c r="H223" i="11"/>
  <c r="H225" i="11"/>
  <c r="H226" i="11"/>
  <c r="H227" i="11"/>
  <c r="H228" i="11"/>
  <c r="H229" i="11"/>
  <c r="H230" i="11"/>
  <c r="H232" i="11"/>
  <c r="H233" i="11"/>
  <c r="H234" i="11"/>
  <c r="H236" i="11"/>
  <c r="H237" i="11"/>
  <c r="H238" i="11"/>
  <c r="H240" i="11"/>
  <c r="H241" i="11"/>
  <c r="H242" i="11"/>
  <c r="H244" i="11"/>
  <c r="H245" i="11"/>
  <c r="H246" i="11"/>
  <c r="H248" i="11"/>
  <c r="H249" i="11"/>
  <c r="H250" i="11"/>
  <c r="H252" i="11"/>
  <c r="H253" i="11"/>
  <c r="H254" i="11"/>
  <c r="H256" i="11"/>
  <c r="H257" i="11"/>
  <c r="H258" i="11"/>
  <c r="H260" i="11"/>
  <c r="H261" i="11"/>
  <c r="H262" i="11"/>
  <c r="H264" i="11"/>
  <c r="H265" i="11"/>
  <c r="H266" i="11"/>
  <c r="H268" i="11"/>
  <c r="H269" i="11"/>
  <c r="H270" i="11"/>
  <c r="H272" i="11"/>
  <c r="H273" i="11"/>
  <c r="H274" i="11"/>
  <c r="H276" i="11"/>
  <c r="H277" i="11"/>
  <c r="H278" i="11"/>
  <c r="H280" i="11"/>
  <c r="H281" i="11"/>
  <c r="H282" i="11"/>
  <c r="H284" i="11"/>
  <c r="H285" i="11"/>
  <c r="H286" i="11"/>
  <c r="H288" i="11"/>
  <c r="H289" i="11"/>
  <c r="H290" i="11"/>
  <c r="H292" i="11"/>
  <c r="H293" i="11"/>
  <c r="H295" i="11"/>
  <c r="H296" i="11"/>
  <c r="H297" i="11"/>
  <c r="H299" i="11"/>
  <c r="H300" i="11"/>
  <c r="H301" i="11"/>
  <c r="H303" i="11"/>
  <c r="H304" i="11"/>
  <c r="H305" i="11"/>
  <c r="H306" i="11"/>
  <c r="H307" i="11"/>
  <c r="H308" i="11"/>
  <c r="H309" i="11"/>
  <c r="H310" i="11"/>
  <c r="H312" i="11"/>
  <c r="H313" i="11"/>
  <c r="H316" i="11"/>
  <c r="H317" i="11"/>
  <c r="H318" i="11"/>
  <c r="H319" i="11"/>
  <c r="H320" i="11"/>
  <c r="H321" i="11"/>
  <c r="H323" i="11"/>
  <c r="H324" i="11"/>
  <c r="H325" i="11"/>
  <c r="H327" i="11"/>
  <c r="H328" i="11"/>
  <c r="H329" i="11"/>
  <c r="H331" i="11"/>
  <c r="H332" i="11"/>
  <c r="H333" i="11"/>
  <c r="H335" i="11"/>
  <c r="H336" i="11"/>
  <c r="H337" i="11"/>
  <c r="H339" i="11"/>
  <c r="H340" i="11"/>
  <c r="H341" i="11"/>
  <c r="H343" i="11"/>
  <c r="H344" i="11"/>
  <c r="H345" i="11"/>
  <c r="H347" i="11"/>
  <c r="H348" i="11"/>
  <c r="H350" i="11"/>
  <c r="H351" i="11"/>
  <c r="H352" i="11"/>
  <c r="H354" i="11"/>
  <c r="H355" i="11"/>
  <c r="H356" i="11"/>
  <c r="H358" i="11"/>
  <c r="H359" i="11"/>
  <c r="H360" i="11"/>
  <c r="H361" i="11"/>
  <c r="H30" i="11" l="1"/>
  <c r="H357" i="11"/>
  <c r="H353" i="11"/>
  <c r="H349" i="11"/>
  <c r="H346" i="11"/>
  <c r="H342" i="11"/>
  <c r="H338" i="11"/>
  <c r="H334" i="11"/>
  <c r="H330" i="11"/>
  <c r="H326" i="11"/>
  <c r="H322" i="11"/>
  <c r="H315" i="11"/>
  <c r="H311" i="11"/>
  <c r="H302" i="11"/>
  <c r="H298" i="11"/>
  <c r="H294" i="11"/>
  <c r="H291" i="11"/>
  <c r="H287" i="11"/>
  <c r="H283" i="11"/>
  <c r="H279" i="11"/>
  <c r="H275" i="11"/>
  <c r="H271" i="11"/>
  <c r="H267" i="11"/>
  <c r="H263" i="11"/>
  <c r="H259" i="11"/>
  <c r="H255" i="11"/>
  <c r="H251" i="11"/>
  <c r="H247" i="11"/>
  <c r="H243" i="11"/>
  <c r="H239" i="11"/>
  <c r="H235" i="11"/>
  <c r="H231" i="11"/>
  <c r="H224" i="11"/>
  <c r="H220" i="11"/>
  <c r="H217" i="11"/>
  <c r="H213" i="11"/>
  <c r="H209" i="11"/>
  <c r="H205" i="11"/>
  <c r="H201" i="11"/>
  <c r="H197" i="11"/>
  <c r="H193" i="11"/>
  <c r="H189" i="11"/>
  <c r="H185" i="11"/>
  <c r="H181" i="11"/>
  <c r="H177" i="11"/>
  <c r="H173" i="11"/>
  <c r="H169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5" i="11"/>
  <c r="H111" i="11"/>
  <c r="H107" i="11"/>
  <c r="H103" i="11"/>
  <c r="H99" i="11"/>
  <c r="H95" i="11"/>
  <c r="H91" i="11"/>
  <c r="H87" i="11"/>
  <c r="H83" i="11"/>
  <c r="H79" i="11"/>
  <c r="H75" i="11"/>
  <c r="H71" i="11"/>
  <c r="H67" i="11"/>
  <c r="H63" i="11"/>
  <c r="H59" i="11"/>
  <c r="H55" i="11"/>
  <c r="H51" i="11"/>
  <c r="H47" i="11"/>
  <c r="H43" i="11"/>
  <c r="H39" i="11"/>
  <c r="H35" i="11"/>
  <c r="H31" i="11"/>
  <c r="H27" i="11"/>
  <c r="H23" i="11"/>
  <c r="H19" i="11"/>
  <c r="H15" i="11"/>
  <c r="H11" i="11"/>
  <c r="H7" i="11"/>
  <c r="H3" i="11"/>
  <c r="H314" i="11"/>
  <c r="H2" i="11"/>
</calcChain>
</file>

<file path=xl/sharedStrings.xml><?xml version="1.0" encoding="utf-8"?>
<sst xmlns="http://schemas.openxmlformats.org/spreadsheetml/2006/main" count="6233" uniqueCount="1851">
  <si>
    <t>Baranya</t>
  </si>
  <si>
    <t>Békés</t>
  </si>
  <si>
    <t>Borsod-Abaúj-Zemplén</t>
  </si>
  <si>
    <t>Budapest</t>
  </si>
  <si>
    <t>Fejér</t>
  </si>
  <si>
    <t>Győr-Moson-Sopron</t>
  </si>
  <si>
    <t>Heves</t>
  </si>
  <si>
    <t>Nógrád</t>
  </si>
  <si>
    <t>Pest</t>
  </si>
  <si>
    <t>Somogy</t>
  </si>
  <si>
    <t>Szabolcs-Szatmár-Bereg</t>
  </si>
  <si>
    <t>Tolna</t>
  </si>
  <si>
    <t>Veszprém</t>
  </si>
  <si>
    <t>Zala</t>
  </si>
  <si>
    <t>Bajai_Szakképzési_Centrum</t>
  </si>
  <si>
    <t>Békéscsabai_Szakképzési_Centrum</t>
  </si>
  <si>
    <t>Berettyóújfalui_Szakképzési_Centrum</t>
  </si>
  <si>
    <t>Budapesti_Gazdasági_Szakképzési_Centrum</t>
  </si>
  <si>
    <t>Budapesti_Komplex_Szakképzési_Centrum</t>
  </si>
  <si>
    <t>Budapesti_Műszaki_Szakképzési_Centrum</t>
  </si>
  <si>
    <t>Ceglédi_Szakképzési_Centrum</t>
  </si>
  <si>
    <t>Debreceni_Szakképzési_Centrum</t>
  </si>
  <si>
    <t>Dunaújvárosi_Szakképzési_Centrum</t>
  </si>
  <si>
    <t>Érdi_Szakképzési_Centrum</t>
  </si>
  <si>
    <t>Gyulai_Szakképzési_Centrum</t>
  </si>
  <si>
    <t>Hódmezővásárhelyi_Szakképzési_Centrum</t>
  </si>
  <si>
    <t>Kaposvári_Szakképzési_Centrum</t>
  </si>
  <si>
    <t>Karcagi_Szakképzési_Centrum</t>
  </si>
  <si>
    <t>Kecskeméti_Szakképzési_Centrum</t>
  </si>
  <si>
    <t>Kiskunhalasi_Szakképzési_Centrum</t>
  </si>
  <si>
    <t>Kisvárdai_Szakképzési_Centrum</t>
  </si>
  <si>
    <t>Mátészalkai_Szakképzési_Centrum</t>
  </si>
  <si>
    <t>Miskolci_Szakképzési_Centrum</t>
  </si>
  <si>
    <t>Nagykanizsai_Szakképzési_Centrum</t>
  </si>
  <si>
    <t>Nyíregyházi_Szakképzési_Centrum</t>
  </si>
  <si>
    <t>Ózdi_Szakképzési_Centrum</t>
  </si>
  <si>
    <t>Pápai_Szakképzési_Centrum</t>
  </si>
  <si>
    <t>Siófoki_Szakképzési_Centrum</t>
  </si>
  <si>
    <t>Soproni_Szakképzési_Centrum</t>
  </si>
  <si>
    <t>Szegedi_Szakképzési_Centrum</t>
  </si>
  <si>
    <t>Székesfehérvári_Szakképzési_Centrum</t>
  </si>
  <si>
    <t>Szerencsi_Szakképzési_Centrum</t>
  </si>
  <si>
    <t>Tatabányai_Szakképzési_Centrum</t>
  </si>
  <si>
    <t>Váci_Szakképzési_Centrum</t>
  </si>
  <si>
    <t>Veszprémi_Szakképzési_Centrum</t>
  </si>
  <si>
    <t>Zalaegerszegi_Szakképzési_Centrum</t>
  </si>
  <si>
    <t>Centrum_Sorszám</t>
  </si>
  <si>
    <t>Szakképzési centrum</t>
  </si>
  <si>
    <t>Megye</t>
  </si>
  <si>
    <t>Bács-Kiskun</t>
  </si>
  <si>
    <t>Hajdú-Bihar</t>
  </si>
  <si>
    <t>Jász-Nagykun-Szolnok</t>
  </si>
  <si>
    <t>Vas</t>
  </si>
  <si>
    <t>Komárom-Esztergom</t>
  </si>
  <si>
    <t>Budapesti_Gépészeti_Szakképzési_Centrum</t>
  </si>
  <si>
    <t>Győri_Szakképzési_Centrum</t>
  </si>
  <si>
    <t>Szolnoki_Szakképzési_Centrum</t>
  </si>
  <si>
    <t>Vas_Megyei_Szakképzési_Centrum</t>
  </si>
  <si>
    <r>
      <t xml:space="preserve">Szakképzési centrum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</si>
  <si>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Heves_Megyei_Szakképzési_Centrum</t>
  </si>
  <si>
    <t>Nógrád_Megyei_Szakképzési_Centrum</t>
  </si>
  <si>
    <t>Tolna_Megyei_Szakképzési_Centrum</t>
  </si>
  <si>
    <t>Baranya_Megyei_Szakképzési_Centrum</t>
  </si>
  <si>
    <t>Csongrád-Csanád</t>
  </si>
  <si>
    <t>Bajai SZC Jelky András Technikum és Szakképző Iskola</t>
  </si>
  <si>
    <t>Bajai SZC Radnóti Miklós Kollégium</t>
  </si>
  <si>
    <t>Bajai SZC Türr István Technikum</t>
  </si>
  <si>
    <t>Békéscsabai SZC Kemény Gábor Technikum</t>
  </si>
  <si>
    <t>Békéscsabai SZC Kós Károly Technikum és Szakképző Iskola</t>
  </si>
  <si>
    <t>Békéscsabai SZC Nemes Tihamér Technikum és Kollégium</t>
  </si>
  <si>
    <t>Békéscsabai SZC Széchenyi István Két Tanítási Nyelvű Közgazdasági Technikum és Kollégium</t>
  </si>
  <si>
    <t>Békéscsabai SZC Szent-Györgyi Albert Technikum és Kollégium</t>
  </si>
  <si>
    <t>Békéscsabai SZC Trefort Ágoston Technikum, Szakképző Iskola és Kollégium</t>
  </si>
  <si>
    <t>Békéscsabai SZC Vásárhelyi Pál Technikum és Kollégium</t>
  </si>
  <si>
    <t>Békéscsabai SZC Zwack József Technikum és Szakképző Iskola</t>
  </si>
  <si>
    <t>Berettyóújfalui SZC Arany János Gimnázium és Technikum</t>
  </si>
  <si>
    <t>Berettyóújfalui SZC Bessenyei György Technikum</t>
  </si>
  <si>
    <t>Berettyóújfalui SZC Bocskai István Szakképző Iskola</t>
  </si>
  <si>
    <t>Berettyóújfalui SZC Csiha Győző Technikum és Szakképző Iskola</t>
  </si>
  <si>
    <t>Berettyóújfalui SZC Eötvös József Szakképző Iskola</t>
  </si>
  <si>
    <t>Berettyóújfalui SZC József Attila Szakképző Iskola</t>
  </si>
  <si>
    <t>Berettyóújfalui SZC Karacs Ferenc Gimnázium, Technikum és Szakképző Iskola</t>
  </si>
  <si>
    <t>Berettyóújfalui SZC Közgazdasági Technikum</t>
  </si>
  <si>
    <t>Berettyóújfalui SZC Szilágyi Dániel Szakképző Iskola</t>
  </si>
  <si>
    <t>Berettyóújfalui SZC Veres Péter Gimnázium, Technikum és Szakképző Iskola</t>
  </si>
  <si>
    <t>Berettyóújfalui SZC Veress Ferenc Szakképző Iskola</t>
  </si>
  <si>
    <t>Budapesti Gazdasági SZC Giorgio Perlasca Vendéglátóipari Technikum és Szakképző Iskola</t>
  </si>
  <si>
    <t>Budapesti Gazdasági SZC Dobos C. József Vendéglátóipari Technikum és Szakképző Iskola</t>
  </si>
  <si>
    <t>Budapesti Gazdasági SZC Békésy György Technikum</t>
  </si>
  <si>
    <t>Budapesti Gazdasági SZC Belvárosi Technikum</t>
  </si>
  <si>
    <t>Budapesti Gazdasági SZC Berzeviczy Gergely Két Tanítási Nyelvű Közgazdasági Technikum</t>
  </si>
  <si>
    <t>Budapesti Gazdasági SZC Budai Technikum</t>
  </si>
  <si>
    <t>Budapesti Gazdasági SZC Csete Balázs Technikum</t>
  </si>
  <si>
    <t>Budapesti Gazdasági SZC Harsányi János Technikum</t>
  </si>
  <si>
    <t>Budapesti Gazdasági SZC Hunfalvy János Két Tanítási Nyelvű Közgazdasági Technikum</t>
  </si>
  <si>
    <t>Budapesti Gazdasági SZC II. Rákóczi Ferenc Technikum</t>
  </si>
  <si>
    <t>Budapesti Gazdasági SZC Károlyi Mihály Két Tanítási Nyelvű Közgazdasági Technikum</t>
  </si>
  <si>
    <t>Budapesti Gazdasági SZC Keleti Károly Közgazdasági Technikum</t>
  </si>
  <si>
    <t>Budapesti Gazdasági SZC Pesterzsébeti Technikum</t>
  </si>
  <si>
    <t>Budapesti Gazdasági SZC Pestszentlőrinci Technikum</t>
  </si>
  <si>
    <t>Budapesti Gazdasági SZC Szász Ferenc Kereskedelmi Technikum és Szakképző Iskola</t>
  </si>
  <si>
    <t>Budapesti Gazdasági SZC Széchenyi István Kereskedelmi Technikum</t>
  </si>
  <si>
    <t>Budapesti Gazdasági SZC Szent István Technikum és Kollégium</t>
  </si>
  <si>
    <t>Budapesti Gazdasági SZC Teleki Blanka Közgazdasági Technikum</t>
  </si>
  <si>
    <t>Budapesti Gazdasági SZC Terézvárosi Technikum és Szakképző Iskola</t>
  </si>
  <si>
    <t>Budapesti Gazdasági SZC Varga István Közgazdasági Technikum</t>
  </si>
  <si>
    <t>Budapesti Gazdasági SZC Vásárhelyi Pál Technikum</t>
  </si>
  <si>
    <t>Budapesti Gépészeti SZC Arany János Technikum és Szakképző iskola</t>
  </si>
  <si>
    <t>Budapesti Gépészeti SZC Bánki Donát Technikum</t>
  </si>
  <si>
    <t>Budapesti Gépészeti SZC Bethlen Gábor Technikum</t>
  </si>
  <si>
    <t>Budapesti Gépészeti SZC Csonka János Technikum és Szakképző Iskola</t>
  </si>
  <si>
    <t>Budapesti Gépészeti SZC Eötvös Loránd Technikum</t>
  </si>
  <si>
    <t>Budapesti Gépészeti SZC Ganz Ábrahám Két Tanítási Nyelvű Technikum</t>
  </si>
  <si>
    <t>Budapesti Gépészeti SZC Katona József Technikum</t>
  </si>
  <si>
    <t>Budapesti Gépészeti SZC Kossuth Lajos Két Tanítási Nyelvű Technikum</t>
  </si>
  <si>
    <t>Budapesti Gépészeti SZC Magyar Hajózási Technikum</t>
  </si>
  <si>
    <t>Budapesti Gépészeti SZC Mechatronikai Technikum</t>
  </si>
  <si>
    <t>Budapesti Gépészeti SZC Öveges József Technikum és Szakképző iskola</t>
  </si>
  <si>
    <t>Budapesti Gépészeti SZC Szily Kálmán Technikum és Kollégium</t>
  </si>
  <si>
    <t>Budapesti Komplex SZC Erzsébet Királyné Szépészeti Technikum</t>
  </si>
  <si>
    <t>Budapesti Komplex SZC Kaesz Gyula Faipari Technikum és Szakképző Iskola</t>
  </si>
  <si>
    <t>Budapesti Komplex SZC Mándy Iván Szakképző Iskola és Szakiskola</t>
  </si>
  <si>
    <t>Budapesti Komplex SZC Kreatív Technikum</t>
  </si>
  <si>
    <t>Budapesti Komplex SZC Pogány Frigyes Technikum</t>
  </si>
  <si>
    <t>Budapesti Komplex SZC Schulek Frigyes Két Tanítási Nyelvű Építőipari Technikum</t>
  </si>
  <si>
    <t>Budapesti Komplex SZC Szamos Mátyás Technikum és Szakképző Iskola</t>
  </si>
  <si>
    <t>Budapesti Komplex SZC Weiss Manfréd Technikum, Szakképző Iskola és Kollégium</t>
  </si>
  <si>
    <t>Budapesti Komplex SZC Ybl Miklós Építőipari Technikum és Szakképző Iskola</t>
  </si>
  <si>
    <t>Budapesti Műszaki SZC Bláthy Ottó Titusz Informatikai Technikum</t>
  </si>
  <si>
    <t>Budapesti Műszaki SZC Bolyai János Műszaki Technikum és Kollégium</t>
  </si>
  <si>
    <t>Budapesti Műszaki SZC Egressy Gábor Két Tanítási Nyelvű Technikum</t>
  </si>
  <si>
    <t>Budapesti Műszaki SZC Neumann János Informatikai Technikum</t>
  </si>
  <si>
    <t>Budapesti Műszaki SZC Petrik Lajos Két Tanítási Nyelvű Technikum</t>
  </si>
  <si>
    <t>Budapesti Műszaki SZC Puskás Tivadar Távközlési és Informatikai Technikum</t>
  </si>
  <si>
    <t>Budapesti Műszaki SZC Than Károly Ökoiskola és Technikum</t>
  </si>
  <si>
    <t>Budapesti Műszaki SZC Trefort Ágoston Két Tanítási Nyelvű Technikum</t>
  </si>
  <si>
    <t>Budapesti Műszaki SZC Újpesti Két Tanítási Nyelvű Műszaki Technikum</t>
  </si>
  <si>
    <t>Budapesti Műszaki SZC Verebély László Technikum</t>
  </si>
  <si>
    <t>Budapesti Műszaki SZC Wesselényi Miklós Műszaki Technikum</t>
  </si>
  <si>
    <t>Ceglédi SZC Bem József Műszaki Technikum és Szakképző Iskola</t>
  </si>
  <si>
    <t>Ceglédi SZC Közgazdasági és Informatikai Technikum</t>
  </si>
  <si>
    <t>Ceglédi SZC Mihály Dénes Szakképző Iskola</t>
  </si>
  <si>
    <t>Ceglédi SZC Nagykátai Ipari Szakképző Iskola</t>
  </si>
  <si>
    <t>Ceglédi SZC Szterényi József Technikum és Szakképző Iskola</t>
  </si>
  <si>
    <t>Ceglédi SZC Unghváry László Vendéglátóipari Technikum és Szakképző Iskola</t>
  </si>
  <si>
    <t>Debreceni SZC Baross Gábor Technikum, Szakképző Iskola és Kollégium</t>
  </si>
  <si>
    <t>Debreceni SZC Beregszászi Pál Technikum</t>
  </si>
  <si>
    <t>Debreceni SZC Bethlen Gábor Közgazdasági Technikum</t>
  </si>
  <si>
    <t>Debreceni SZC Építéstechnológiai és Műszaki Szakképző Iskola</t>
  </si>
  <si>
    <t>Debreceni SZC Irinyi János Technikum</t>
  </si>
  <si>
    <t>Debreceni SZC Kereskedelmi és Vendéglátóipari Technikum és Szakképző Iskola</t>
  </si>
  <si>
    <t>Debreceni SZC Kreatív Technikum</t>
  </si>
  <si>
    <t>Debreceni SZC Mechwart András Gépipari és Informatikai Technikum</t>
  </si>
  <si>
    <t>Debreceni SZC Péchy Mihály Építőipari Technikum</t>
  </si>
  <si>
    <t>Debreceni SZC Vegyipari Technikum</t>
  </si>
  <si>
    <t>Dunaújvárosi SZC Dunaferr Technikum és Szakképző Iskola</t>
  </si>
  <si>
    <t>Dunaújvárosi SZC Hild József Technikum, Szakképző Iskola és Szakiskola</t>
  </si>
  <si>
    <t>Dunaújvárosi SZC Kereskedelmi és Vendéglátóipari Technikum és Szakképző Iskola</t>
  </si>
  <si>
    <t>Dunaújvárosi SZC Lorántffy Zsuzsanna Technikum és Kollégium</t>
  </si>
  <si>
    <t>Dunaújvárosi SZC Rudas Közgazdasági Technikum és Kollégium</t>
  </si>
  <si>
    <t>Dunaújvárosi SZC Szabolcs Vezér Technikum</t>
  </si>
  <si>
    <t>Heves Megyei SZC Bornemissza Gergely Technikum, Szakképző Iskola és Kollégium</t>
  </si>
  <si>
    <t>Heves Megyei SZC Damjanich János Technikum, Szakképző Iskola és Kollégium</t>
  </si>
  <si>
    <t>Heves Megyei SZC József Attila Technikum, Szakképző Iskola és Kollégium</t>
  </si>
  <si>
    <t>Heves Megyei SZC Sárvári Kálmán Technikum, Szakképző Iskola és Kollégium</t>
  </si>
  <si>
    <t>Heves Megyei SZC Március 15. Technikum, Szakképző Iskola és Kollégium</t>
  </si>
  <si>
    <t>Heves Megyei SZC Remenyik Zsigmond Technikum</t>
  </si>
  <si>
    <t>Heves Megyei SZC Szent Lőrinc Vendéglátó és Idegenforgalmi Technikum és Szakképző Iskola</t>
  </si>
  <si>
    <t>Érdi SZC Csonka János Műszaki Technikum</t>
  </si>
  <si>
    <t>Érdi SZC Eötvös József Technikum</t>
  </si>
  <si>
    <t>Érdi SZC Kiskunlacházi Technikum és Szakképző Iskola</t>
  </si>
  <si>
    <t>Érdi SZC Kós Károly Technikum</t>
  </si>
  <si>
    <t>Érdi SZC Kossuth Zsuzsanna Szakképző Iskola és Kollégium</t>
  </si>
  <si>
    <t>Érdi SZC Százhalombattai Széchenyi István Technikum és Gimnázium</t>
  </si>
  <si>
    <t>Győri SZC Baross Gábor Két Tanítási Nyelvű Közgazdasági Technikum</t>
  </si>
  <si>
    <t>Győri SZC Deák Ferenc Közgazdasági Technikum</t>
  </si>
  <si>
    <t>Győri SZC Gábor László Építő- és Faipari Szakképző Iskola</t>
  </si>
  <si>
    <t>Győri SZC Hild József Építőipari Technikum</t>
  </si>
  <si>
    <t>Győri SZC Krúdy Gyula Turisztikai és Vendéglátóipari Technikum</t>
  </si>
  <si>
    <t>Győri SZC Baksa Kálmán Két Tanítási Nyelvű Gimnázium</t>
  </si>
  <si>
    <t>Győri SZC Bolyai János Technikum</t>
  </si>
  <si>
    <t>Győri SZC Bolyai János Általános Iskola</t>
  </si>
  <si>
    <t>Győri SZC Pattantyús-Ábrahám Géza Technikum</t>
  </si>
  <si>
    <t>Gyulai SZC Ady Endre-Bay Zoltán Technikum és Szakképző Iskola</t>
  </si>
  <si>
    <t>Gyulai SZC Dévaványai Technikum, Szakképző Iskola és Kollégium</t>
  </si>
  <si>
    <t>Gyulai SZC Harruckern János Technikum, Szakképző Iskola és Kollégium</t>
  </si>
  <si>
    <t>Gyulai SZC Kossuth Lajos Technikum, Szakképző Iskola és Kollégium</t>
  </si>
  <si>
    <t>Gyulai SZC Székely Mihály Technikum, Szakképző Iskola és Kollégium</t>
  </si>
  <si>
    <t>Gyulai SZC Szigeti Endre Technikum és Szakképző Iskola</t>
  </si>
  <si>
    <t>Hódmezővásárhelyi SZC Szentesi Boros Sámuel Technikum</t>
  </si>
  <si>
    <t>Hódmezővásárhelyi SZC Corvin Mátyás Technikum és Szakképző Iskola</t>
  </si>
  <si>
    <t>Hódmezővásárhelyi SZC Cseresnyés Kollégium</t>
  </si>
  <si>
    <t>Hódmezővásárhelyi SZC Makói Návay Lajos Technikum és Kollégium</t>
  </si>
  <si>
    <t>Hódmezővásárhelyi SZC Szentesi Pollák Antal Technikum</t>
  </si>
  <si>
    <t>Kaposvári SZC Lamping József Technikum és Szakképző Iskola</t>
  </si>
  <si>
    <t>Kaposvári SZC Barcsi Szakképző Iskola</t>
  </si>
  <si>
    <t>Kaposvári SZC Dráva Völgye Technikum és Gimnázium</t>
  </si>
  <si>
    <t>Kaposvári SZC Eötvös Loránd Műszaki Technikum és Kollégium</t>
  </si>
  <si>
    <t>Kaposvári SZC Jálics Ernő Szakképző Iskola és Szakiskola</t>
  </si>
  <si>
    <t>Kaposvári SZC Nagyatádi Ady Endre Technikum és Gimnázium</t>
  </si>
  <si>
    <t>Kaposvári SZC Nagyatádi Szakképző Iskola</t>
  </si>
  <si>
    <t>Kaposvári SZC Noszlopy Gáspár Közgazdasági Technikum</t>
  </si>
  <si>
    <t>Kaposvári SZC Rudnay Gyula Szakképző Iskola és Kollégium</t>
  </si>
  <si>
    <t>Kaposvári SZC Széchenyi István Technikum és Szakképző Iskola</t>
  </si>
  <si>
    <t>Karcagi SZC Hámori András Technikum és Szakképző Iskola</t>
  </si>
  <si>
    <t>Karcagi SZC Kunszentmártoni Technikum és Szakképző Iskola</t>
  </si>
  <si>
    <t>Karcagi SZC Lábassy János Technikum és Szakképző Iskola</t>
  </si>
  <si>
    <t>Karcagi SZC Mezőtúri Szakképző Iskola és Kollégium</t>
  </si>
  <si>
    <t>Karcagi SZC Nagy László Gimnázium, Technikum és Szakképző Iskola</t>
  </si>
  <si>
    <t>Karcagi SZC Ványai Ambrus Technikum, Szakképző Iskola és Kollégium</t>
  </si>
  <si>
    <t>Karcagi SZC Varró István Technikum, Szakképző Iskola és Kollégium</t>
  </si>
  <si>
    <t>Kecskeméti SZC Fazekas István Szakiskola</t>
  </si>
  <si>
    <t>Kecskeméti SZC Gáspár András Technikum</t>
  </si>
  <si>
    <t>Kecskeméti SZC Gróf Károlyi Sándor Technikum</t>
  </si>
  <si>
    <t>Kecskeméti SZC Kandó Kálmán Technikum</t>
  </si>
  <si>
    <t>Kecskeméti SZC Kollégium</t>
  </si>
  <si>
    <t>Kecskeméti SZC Virágh Gedeon Technikum</t>
  </si>
  <si>
    <t>Kiskunhalasi SZC Dékáni Árpád Technikum</t>
  </si>
  <si>
    <t>Kiskunhalasi SZC Kiskunfélegyházi Kossuth Lajos Technikum, Szakképző Iskola és Kollégium</t>
  </si>
  <si>
    <t>Kiskunhalasi SZC Vári Szabó István Szakképző Iskola és Kollégium</t>
  </si>
  <si>
    <t>Kisvárdai SZC Fehérgyarmati Petőfi Sándor Technikum</t>
  </si>
  <si>
    <t>Kisvárdai SZC II. Rákóczi Ferenc Technikum és Szakképző Iskola</t>
  </si>
  <si>
    <t>Kisvárdai SZC Kandó Kálmán Technikum és Dr. Béres József Kollégium</t>
  </si>
  <si>
    <t>Kisvárdai SZC Móricz Zsigmond Szakképző Iskola</t>
  </si>
  <si>
    <t>Mátészalkai SZC Bethlen Gábor Technikum, Szakképző Iskola és Kollégium</t>
  </si>
  <si>
    <t>Mátészalkai SZC Budai Nagy Antal Technikum és Szakgimnázium</t>
  </si>
  <si>
    <t>Mátészalkai SZC Gépészeti Technikum és Kollégium</t>
  </si>
  <si>
    <t>Mátészalkai SZC Kállay Rudolf Szakképző Iskola</t>
  </si>
  <si>
    <t>Miskolci SZC Andrássy Gyula Gépipari Technikum</t>
  </si>
  <si>
    <t>Miskolci SZC Berzeviczy Gergely Technikum</t>
  </si>
  <si>
    <t>Miskolci SZC Bláthy Ottó Villamosipari Technikum</t>
  </si>
  <si>
    <t>Miskolci SZC Kandó Kálmán Informatikai Technikum</t>
  </si>
  <si>
    <t>Miskolci SZC Kós Károly Építőipari, Kreatív Technikum és Szakképző Iskola</t>
  </si>
  <si>
    <t>Miskolci SZC Mezőcsáti Gimnázium és Szakképző Iskola</t>
  </si>
  <si>
    <t>Miskolci SZC Szemere Bertalan Technikum, Szakképző Iskola és Kollégium</t>
  </si>
  <si>
    <t>Nagykanizsai SZC Cserháti Sándor Technikum és Kollégium</t>
  </si>
  <si>
    <t>Nagykanizsai SZC Thúry György Technikum</t>
  </si>
  <si>
    <t>Nagykanizsai SZC Zsigmondy Vilmos Technikum</t>
  </si>
  <si>
    <t>Nyíregyházi SZC Bánki Donát Műszaki Technikum és Kollégium</t>
  </si>
  <si>
    <t>Nyíregyházi SZC Bencs László Szakképző Iskola</t>
  </si>
  <si>
    <t>Nyíregyházi SZC Inczédy György Szakképző Iskola és Kollégium</t>
  </si>
  <si>
    <t>Nyíregyházi SZC Sipkay Barna Technikum</t>
  </si>
  <si>
    <t>Nyíregyházi SZC Széchenyi István Technikum és Kollégium</t>
  </si>
  <si>
    <t>Nyíregyházi SZC Teleki Blanka Szakképző Iskola és Kollégium</t>
  </si>
  <si>
    <t>Nyíregyházi SZC Tiszavasvári Szakképző Iskola és Kollégium</t>
  </si>
  <si>
    <t>Nyíregyházi SZC Vásárhelyi Pál Technikum</t>
  </si>
  <si>
    <t>Nyíregyházi SZC Wesselényi Miklós Technikum és Kollégium</t>
  </si>
  <si>
    <t>Ózdi SZC Bródy Imre Technikum</t>
  </si>
  <si>
    <t>Ózdi SZC Deák Ferenc Technikum és Szakképző Iskola</t>
  </si>
  <si>
    <t>Ózdi SZC Gábor Áron Technikum és Szakképző Iskola</t>
  </si>
  <si>
    <t>Ózdi SZC Pattantyús-Ábrahám Géza Szakképző Iskola</t>
  </si>
  <si>
    <t>Ózdi SZC Surányi Endre Technikum, Szakképző Iskola és Kollégium</t>
  </si>
  <si>
    <t>Pápai SZC Acsády Ignác Technikum és Szakképző Iskola</t>
  </si>
  <si>
    <t>Pápai SZC Egry József Technikum, Szakképző Iskola és Kollégium</t>
  </si>
  <si>
    <t>Pápai SZC Faller Jenő Technikum, Szakképző Iskola és Kollégium</t>
  </si>
  <si>
    <t>Pápai SZC Jókai Mór Közgazdasági Technikum és Kollégium</t>
  </si>
  <si>
    <t>Pápai SZC Reguly Antal Szakképző Iskola és Kollégium</t>
  </si>
  <si>
    <t>Baranya Megyei SZC Angster József Szakképző Iskola és Szakiskola</t>
  </si>
  <si>
    <t>Baranya Megyei SZC Garai Miklós Technikum és Szakképző Iskola</t>
  </si>
  <si>
    <t>Baranya Megyei SZC II. Béla Technikum és Kollégium</t>
  </si>
  <si>
    <t>Baranya Megyei SZC Komlói Technikum, Szakképző Iskola és Kollégium</t>
  </si>
  <si>
    <t>Baranya Megyei SZC Pollack Mihály Technikum és Kollégium</t>
  </si>
  <si>
    <t>Baranya Megyei SZC Radnóti Miklós Közgazdasági Technikum</t>
  </si>
  <si>
    <t>Baranya Megyei SZC Sásdi Vendéglátóipari Szakképző Iskola</t>
  </si>
  <si>
    <t>Baranya Megyei SZC Simonyi Károly Technikum és Szakképző Iskola</t>
  </si>
  <si>
    <t>Baranya Megyei SZC Zipernowsky Károly Műszaki Technikum</t>
  </si>
  <si>
    <t>Baranya Megyei SZC Zrínyi Miklós Gimnázium és Szakképző Iskola</t>
  </si>
  <si>
    <t>Baranya Megyei SZC Zsolnay Vilmos Technikum és Szakképző Iskola</t>
  </si>
  <si>
    <t>Nógrád Megyei SZC Borbély Lajos Technikum, Szakképző Iskola és Kollégium</t>
  </si>
  <si>
    <t>Nógrád Megyei SZC Kereskedelmi és Vendéglátóipari Technikum és Szakképző Iskola</t>
  </si>
  <si>
    <t>Nógrád Megyei SZC Mikszáth Kálmán Technikum és Szakképző Iskola</t>
  </si>
  <si>
    <t>Nógrád Megyei SZC Stromfeld Aurél Technikum</t>
  </si>
  <si>
    <t>Nógrád Megyei SZC Szent-Györgyi Albert Technikum</t>
  </si>
  <si>
    <t>Nógrád Megyei SZC Szondi György Technikum és Szakképző Iskola</t>
  </si>
  <si>
    <t>Nógrád Megyei SZC Táncsics Mihály Technikum</t>
  </si>
  <si>
    <t>Siófoki SZC Bacsák György Technikum és Szakképző Iskola</t>
  </si>
  <si>
    <t>Siófoki SZC Baross Gábor Technikum és Szakképző Iskola</t>
  </si>
  <si>
    <t>Siófoki SZC Krúdy Gyula Technikum és Gimnázium</t>
  </si>
  <si>
    <t>Siófoki SZC Mathiász János Technikum és Gimnázium</t>
  </si>
  <si>
    <t>Soproni SZC Berg Gusztáv Szakképző Iskola</t>
  </si>
  <si>
    <t>Soproni SZC Kossuth Lajos Szakképző Iskola</t>
  </si>
  <si>
    <t>Soproni SZC Handler Nándor Technikum</t>
  </si>
  <si>
    <t>Soproni SZC Hunyadi János Technikum</t>
  </si>
  <si>
    <t>Soproni SZC Vendéglátó, Kereskedelmi Technikum és Kollégium</t>
  </si>
  <si>
    <t>Soproni SZC Vas- és Villamosipari Technikum</t>
  </si>
  <si>
    <t>Szegedi SZC Csonka János Technikum</t>
  </si>
  <si>
    <t>Szegedi SZC Gábor Dénes Technikum és Szakgimnázium</t>
  </si>
  <si>
    <t>Szegedi SZC József Attila Általános Iskola és Szakképző Iskola</t>
  </si>
  <si>
    <t>Szegedi SZC Kőrösy József Közgazdasági Technikum</t>
  </si>
  <si>
    <t>Szegedi SZC Vasvári Pál Gazdasági és Informatikai Technikum</t>
  </si>
  <si>
    <t>Székesfehérvári SZC Árpád Technikum, Szakképző Iskola és Kollégium</t>
  </si>
  <si>
    <t>Székesfehérvári SZC Bugát Pál Technikum</t>
  </si>
  <si>
    <t>Székesfehérvári SZC Deák Ferenc Technikum és Szakképző Iskola</t>
  </si>
  <si>
    <t>Székesfehérvári SZC Hunyadi Mátyás Technikum</t>
  </si>
  <si>
    <t>Székesfehérvári SZC I. István Technikum</t>
  </si>
  <si>
    <t>Székesfehérvári SZC Jáky József Technikum</t>
  </si>
  <si>
    <t>Székesfehérvári SZC Perczel Mór Technikum, Szakképző Iskola és Kollégium</t>
  </si>
  <si>
    <t>Székesfehérvári SZC Széchenyi István Műszaki Technikum</t>
  </si>
  <si>
    <t>Székesfehérvári SZC Váci Mihály Technikum, Szakképző Iskola és Kollégium</t>
  </si>
  <si>
    <t>Székesfehérvári SZC Vajda János Technikum</t>
  </si>
  <si>
    <t>Székesfehérvári SZC Vörösmarty Mihály Technikum és Szakképző Iskola</t>
  </si>
  <si>
    <t>Tolna Megyei SZC Ady Endre Technikum és Kollégium</t>
  </si>
  <si>
    <t>Tolna Megyei SZC Apáczai Csere János Technikum és Kollégium</t>
  </si>
  <si>
    <t>Tolna Megyei SZC Bezerédj István Technikum</t>
  </si>
  <si>
    <t>Tolna Megyei SZC I. István Szakképző Iskola</t>
  </si>
  <si>
    <t>Tolna Megyei SZC Magyar László Szakképző Iskola</t>
  </si>
  <si>
    <t>Tolna Megyei SZC Perczel Mór Technikum és Kollégium</t>
  </si>
  <si>
    <t>Tolna Megyei SZC Vályi Péter Szakképző Iskola és Kollégium</t>
  </si>
  <si>
    <t>Tolna Megyei SZC Hunyadi Mátyás Vendéglátó és Turisztikai Technikum és Szakképző Iskola</t>
  </si>
  <si>
    <t>Szerencsi SZC Encsi Aba Sámuel Szakképző Iskola</t>
  </si>
  <si>
    <t>Szerencsi SZC Műszaki és Szolgáltatási Technikum és Szakképző Iskola</t>
  </si>
  <si>
    <t>Szerencsi SZC Sátoraljaújhelyi Kossuth Lajos Technikum, Szakképző Iskola és Gimnázium</t>
  </si>
  <si>
    <t>Szerencsi SZC Sátoraljaújhelyi Trefort Ágoston Szakképző Iskola</t>
  </si>
  <si>
    <t>Szerencsi SZC Tiszaújvárosi Brassai Sámuel Technikum és Szakképző Iskola</t>
  </si>
  <si>
    <t>Szerencsi SZC Tokaji Ferenc Technikum, Szakgimnázium és Gimnázium</t>
  </si>
  <si>
    <t>Szolnoki SZC Baross Gábor Műszaki Technikum és Szakképző Iskola</t>
  </si>
  <si>
    <t>Szolnoki SZC Damjanich János Szakképző Iskola és Kollégium</t>
  </si>
  <si>
    <t>Szolnoki SZC Jendrassik György Gépipari Technikum</t>
  </si>
  <si>
    <t>Szolnoki SZC Kereskedelmi és Vendéglátóipari Technikum és Szakképző Iskola</t>
  </si>
  <si>
    <t>Szolnoki SZC Klapka György Technikum és Szakképző Iskola</t>
  </si>
  <si>
    <t>Szolnoki SZC Petőfi Sándor Építészeti és Faipari Technikum és Szakképző Iskola</t>
  </si>
  <si>
    <t>Szolnoki SZC Vásárhelyi Pál Két Tanítási Nyelvű Technikum</t>
  </si>
  <si>
    <t>Tatabányai SZC Alapy Gáspár Technikum és Szakképző Iskola</t>
  </si>
  <si>
    <t>Tatabányai SZC Bánki Donát Szakképző Iskola</t>
  </si>
  <si>
    <t>Tatabányai SZC Bánki Donát-Péch Antal Technikum</t>
  </si>
  <si>
    <t>Tatabányai SZC Bláthy Ottó Technikum, Szakképző Iskola és Kollégium</t>
  </si>
  <si>
    <t>Tatabányai SZC Eötvös Loránd Szakképző Iskola</t>
  </si>
  <si>
    <t>Tatabányai SZC Kereskedelmi, Vendéglátó és Idegenforgalmi Technikum és Szakképző Iskola</t>
  </si>
  <si>
    <t>Tatabányai SZC Kossuth Lajos Gazdasági és Humán Technikum</t>
  </si>
  <si>
    <t>Tatabányai SZC Kultsár István Technikum és Szakgimnázium</t>
  </si>
  <si>
    <t>Váci SZC Bocskai István Kollégium</t>
  </si>
  <si>
    <t>Váci SZC Boronkay György Műszaki Technikum és Gimnázium</t>
  </si>
  <si>
    <t>Váci SZC I. Géza Király Közgazdasági Technikum</t>
  </si>
  <si>
    <t>Váci SZC Király Endre Technikum és Szakképző Iskola</t>
  </si>
  <si>
    <t>Váci SZC Petőfi Sándor Műszaki Technikum, Gimnázium és Kollégium</t>
  </si>
  <si>
    <t>Váci SZC Petzelt József Technikum és Szakképző Iskola</t>
  </si>
  <si>
    <t>Vas Megyei SZC Barabás György Műszaki Szakképző Iskola</t>
  </si>
  <si>
    <t>Vas Megyei SZC Eötvös Loránd Szakképző Iskola</t>
  </si>
  <si>
    <t>Vas Megyei SZC Gépipari és Informatikai Technikum</t>
  </si>
  <si>
    <t>Vas Megyei SZC Oladi Technikum</t>
  </si>
  <si>
    <t>Vas Megyei SZC Rázsó Imre Technikum</t>
  </si>
  <si>
    <t>Vas Megyei SZC Savaria Technikum és Kollégium</t>
  </si>
  <si>
    <t>Vas Megyei SZC Sárvári Tinódi Gimnázium</t>
  </si>
  <si>
    <t>Vas Megyei SZC Sárvári Turisztikai Technikum</t>
  </si>
  <si>
    <t>Veszprémi SZC "SÉF" Vendéglátás-Turizmus Technikum és Szakképző Iskola</t>
  </si>
  <si>
    <t>Veszprémi SZC Ipari Technikum</t>
  </si>
  <si>
    <t>Veszprémi SZC Bethlen István Közgazdasági és Közigazgatási Technikum</t>
  </si>
  <si>
    <t>Veszprémi SZC Öveges József Technikum és Kollégium</t>
  </si>
  <si>
    <t>Veszprémi SZC Szent-Györgyi Albert Technikum és Kollégium</t>
  </si>
  <si>
    <t>Veszprémi SZC Táncsics Mihály Technikum</t>
  </si>
  <si>
    <t>Zalaegerszegi SZC Báthory István Technikum</t>
  </si>
  <si>
    <t>Zalaegerszegi SZC Csány László Technikum</t>
  </si>
  <si>
    <t>Zalaegerszegi SZC Ganz Ábrahám Technikum</t>
  </si>
  <si>
    <t>Zalaegerszegi SZC Keszthelyi Asbóth Sándor Technikum, Szakképző Iskola és Kollégium</t>
  </si>
  <si>
    <t>Zalaegerszegi SZC Keszthelyi Közgazdasági Technikum</t>
  </si>
  <si>
    <t>Zalaegerszegi SZC Keszthelyi Vendéglátó Technikum, Szakképző Iskola és Kollégium</t>
  </si>
  <si>
    <t>Zalaegerszegi SZC Lámfalussy Sándor Szakképző Iskola</t>
  </si>
  <si>
    <t>Bajai SZC Bányai Júlia Technikum és Szakképző Iskola</t>
  </si>
  <si>
    <t>Bajai SZC Kalocsai Dózsa György Technikum és Kollégium</t>
  </si>
  <si>
    <t>Bajai SZC Kossuth Zsuzsanna Technikum</t>
  </si>
  <si>
    <t>Budapesti Gazdasági SZC Budai Gimnázium és Szakgimnázium</t>
  </si>
  <si>
    <t>Budapesti Gépészeti SZC Fáy András Technikum</t>
  </si>
  <si>
    <t>Budapesti Komplex SZC Gundel Károly Vendéglátó és Turisztikai Technikum</t>
  </si>
  <si>
    <t>Budapesti Komplex SZC Kézművesipari Technikum</t>
  </si>
  <si>
    <t>Debreceni SZC Brassai Sámuel Műszaki Technikum</t>
  </si>
  <si>
    <t>Heves Megyei SZC Kossuth Zsuzsanna Technikum, Szakképző Iskola, Kollégium és Könyvtár</t>
  </si>
  <si>
    <t>Győri SZC Bercsényi Miklós Közlekedési és Sportiskolai Technikum</t>
  </si>
  <si>
    <t>Győri SZC Haller János Általános Iskola</t>
  </si>
  <si>
    <t>Győri SZC Hunyadi Mátyás Technikum</t>
  </si>
  <si>
    <t>Győri SZC Jedlik Ányos Gépipari és Informatikai Technikum és Kollégium</t>
  </si>
  <si>
    <t>Győri SZC Kossuth Lajos Technikum és Kollégium</t>
  </si>
  <si>
    <t>Győri SZC Lukács Sándor Járműipari és Gépészeti Technikum és Kollégium</t>
  </si>
  <si>
    <t>Győri SZC Sport és Kreatív Technikum</t>
  </si>
  <si>
    <t>Győri SZC Móra Ferenc Általános Iskola</t>
  </si>
  <si>
    <t>Győri SZC Pálffy Miklós Kereskedelmi és Logisztikai Technikum</t>
  </si>
  <si>
    <t>Hódmezővásárhelyi SZC Eötvös József Technikum</t>
  </si>
  <si>
    <t>Hódmezővásárhelyi SZC Csongrádi Sághy Mihály Technikum, Szakképző Iskola és Kollégium</t>
  </si>
  <si>
    <t>Hódmezővásárhelyi SZC Szentesi Zsoldos Ferenc Technikum</t>
  </si>
  <si>
    <t>Karcagi SZC Teleki Blanka Gimnázium, Technikum és Kollégium</t>
  </si>
  <si>
    <t>Kecskeméti SZC Kada Elek Technikum</t>
  </si>
  <si>
    <t>Kecskeméti SZC Széchenyi István Technikum</t>
  </si>
  <si>
    <t>Kecskeméti SZC Szent-Györgyi Albert Technikum</t>
  </si>
  <si>
    <t>Kecskeméti SZC Tiszakécskei Kiss Bálint Szakképző Iskola</t>
  </si>
  <si>
    <t>Kiskunhalasi SZC Kiskőrösi Wattay Technikum és Kollégium</t>
  </si>
  <si>
    <t>Kiskunhalasi SZC Kiskunfélegyházi Közgazdasági Technikum</t>
  </si>
  <si>
    <t>Mátészalkai SZC Déri Miksa Technikum, Szakképző Iskola és Kollégium</t>
  </si>
  <si>
    <t>Miskolci SZC Baross Gábor Üzleti és Közlekedési Technikum</t>
  </si>
  <si>
    <t>Nyíregyházi SZC Zay Anna Technikum és Kollégium</t>
  </si>
  <si>
    <t>Soproni SZC Fáy András Két Tanítási Nyelvű Közgazdasági Technikum</t>
  </si>
  <si>
    <t>Soproni SZC Porpáczy Aladár Technikum és Kollégium</t>
  </si>
  <si>
    <t>Szegedi SZC Déri Miksa Műszaki Technikum</t>
  </si>
  <si>
    <t>Szegedi SZC Krúdy Gyula Szakképző Iskola</t>
  </si>
  <si>
    <t>Szegedi SZC Móravárosi Szakképző Iskola</t>
  </si>
  <si>
    <t>Szegedi SZC Tóth János Mórahalmi Szakképző Iskola és Garabonciás Kollégium</t>
  </si>
  <si>
    <t>Szegedi SZC Vedres István Technikum</t>
  </si>
  <si>
    <t>Szolnoki SZC Rózsa Imre Technikum</t>
  </si>
  <si>
    <t>Szolnoki SZC Sipos Orbán Szakképző Iskola és Kollégium</t>
  </si>
  <si>
    <t>Tatabányai SZC Fellner Jakab Technikum és Szakképző Iskola</t>
  </si>
  <si>
    <t>Tatabányai SZC Széchenyi István Gazdasági és Informatikai Technikum</t>
  </si>
  <si>
    <t>Váci SZC Madách Imre Technikum és Szakképző Iskola</t>
  </si>
  <si>
    <t>Váci SZC Selye János Egészségügyi Technikum</t>
  </si>
  <si>
    <t>Vas Megyei SZC Hefele Menyhért Szakképző Iskola</t>
  </si>
  <si>
    <t>Vas Megyei SZC Horváth Boldizsár Közgazdasági és Informatikai Technikum</t>
  </si>
  <si>
    <t>Vas Megyei SZC Kereskedelmi és Vendéglátó Technikum és Kollégium</t>
  </si>
  <si>
    <t>Vas Megyei SZC Puskás Tivadar Szakképző Iskola és Kollégium</t>
  </si>
  <si>
    <t>Veszprémi SZC Jendrassik-Venesz Technikum</t>
  </si>
  <si>
    <t>Zalaegerszegi SZC Deák Ferenc Technikum</t>
  </si>
  <si>
    <t>Zalaegerszegi SZC Széchenyi István Technikum</t>
  </si>
  <si>
    <t>Baranya Megyei SZC Mohácsi Radnóti Miklós Technikum és Szakképző Iskola</t>
  </si>
  <si>
    <t>Miskolci SZC Mezőkövesdi Szent László Gimnázium és Közgazdasági Technikum</t>
  </si>
  <si>
    <t>Miskolci SZC Szentpáli István Kereskedelmi és Vendéglátó Technikum és Szakképző Iskola</t>
  </si>
  <si>
    <t>Vas Megyei SZC Nádasdy Tamás Technikum és Kollégium</t>
  </si>
  <si>
    <t>Budapesti Műszaki SZC Pataky István Híradásipari és Informatikai Technikum</t>
  </si>
  <si>
    <t>Kaposvári SZC Barcsi Kollégium</t>
  </si>
  <si>
    <t>Szolnoki SZC Pálfy - Vízügyi Technikum</t>
  </si>
  <si>
    <t>Szolnoki SZC Kreatív Technikum és Szakképző Iskola</t>
  </si>
  <si>
    <t>Irányítószám</t>
  </si>
  <si>
    <t>Város</t>
  </si>
  <si>
    <t>Utca</t>
  </si>
  <si>
    <t>Iskola címe összefűzve</t>
  </si>
  <si>
    <t>Tatabányai SZC Mikes Kelemen Technikum és Szakgimnázium</t>
  </si>
  <si>
    <t>Berettyóújfalui SZC Bocskai István Szakképző Iskola és Kollégium</t>
  </si>
  <si>
    <t>6500</t>
  </si>
  <si>
    <t>Baja</t>
  </si>
  <si>
    <t>Köztársaság tér 1.</t>
  </si>
  <si>
    <t>Petőfi Sándor utca 3.</t>
  </si>
  <si>
    <t>6300</t>
  </si>
  <si>
    <t>Kalocsa</t>
  </si>
  <si>
    <t>Asztrik tér 5-7.</t>
  </si>
  <si>
    <t>Tomori Pál utca 10.</t>
  </si>
  <si>
    <t>Március 15. sétány 2.</t>
  </si>
  <si>
    <t>Bácska tér 1.</t>
  </si>
  <si>
    <t>7623</t>
  </si>
  <si>
    <t>Pécs</t>
  </si>
  <si>
    <t>Rét utca 41-43.</t>
  </si>
  <si>
    <t>7800</t>
  </si>
  <si>
    <t>Siklós</t>
  </si>
  <si>
    <t>Iskola utca 10/a</t>
  </si>
  <si>
    <t>7720</t>
  </si>
  <si>
    <t>Pécsvárad</t>
  </si>
  <si>
    <t>Vak Béla utca 8.</t>
  </si>
  <si>
    <t>7300</t>
  </si>
  <si>
    <t>Komló</t>
  </si>
  <si>
    <t>Vájáriskola utca 1.</t>
  </si>
  <si>
    <t>7700</t>
  </si>
  <si>
    <t>Mohács</t>
  </si>
  <si>
    <t>Kossuth Lajos utca 71.</t>
  </si>
  <si>
    <t>7622</t>
  </si>
  <si>
    <t>Batthyány utca 1-3.</t>
  </si>
  <si>
    <t>7633</t>
  </si>
  <si>
    <t>Esztergár Lajos utca 6.</t>
  </si>
  <si>
    <t>7370</t>
  </si>
  <si>
    <t>Sásd</t>
  </si>
  <si>
    <t>Kossuth Lajos utca 2.</t>
  </si>
  <si>
    <t>7636</t>
  </si>
  <si>
    <t>Malomvölgyi út 1/b.</t>
  </si>
  <si>
    <t>48-as tér 2.</t>
  </si>
  <si>
    <t>7900</t>
  </si>
  <si>
    <t>Szigetvár</t>
  </si>
  <si>
    <t>Rákóczi utca 18.</t>
  </si>
  <si>
    <t>Rét utca 10.</t>
  </si>
  <si>
    <t>5600</t>
  </si>
  <si>
    <t>Békéscsaba</t>
  </si>
  <si>
    <t>Gábor köz 1.</t>
  </si>
  <si>
    <t>Kazinczy utca 8.</t>
  </si>
  <si>
    <t>Kazinczy utca 7 .</t>
  </si>
  <si>
    <t>Irányi utca 3-5.</t>
  </si>
  <si>
    <t>Gyulai út 53-57.</t>
  </si>
  <si>
    <t>Puskin tér 1.</t>
  </si>
  <si>
    <t>Deák utca 6.</t>
  </si>
  <si>
    <t>Gyulai út 32.</t>
  </si>
  <si>
    <t>4100</t>
  </si>
  <si>
    <t>Berettyóújfalu</t>
  </si>
  <si>
    <t>Kossuth Lajos utca 35.</t>
  </si>
  <si>
    <t>Honvéd utca 11.</t>
  </si>
  <si>
    <t>4110</t>
  </si>
  <si>
    <t>Biharkeresztes</t>
  </si>
  <si>
    <t>Ady Endre utca 2.</t>
  </si>
  <si>
    <t>4200</t>
  </si>
  <si>
    <t>Hajdúszoboszló</t>
  </si>
  <si>
    <t>József Attila utca 25/C.</t>
  </si>
  <si>
    <t>4080</t>
  </si>
  <si>
    <t>Hajdúnánás</t>
  </si>
  <si>
    <t>Baross utca 11.</t>
  </si>
  <si>
    <t>Eötvös utca 1.</t>
  </si>
  <si>
    <t>4090</t>
  </si>
  <si>
    <t>Polgár</t>
  </si>
  <si>
    <t>Kiss Ernő út 10.</t>
  </si>
  <si>
    <t>4150</t>
  </si>
  <si>
    <t>Püspökladány</t>
  </si>
  <si>
    <t>Gagarin utca 2.</t>
  </si>
  <si>
    <t>Gönczy Pál utca 15-17.</t>
  </si>
  <si>
    <t>4242</t>
  </si>
  <si>
    <t>Hajdúhadház</t>
  </si>
  <si>
    <t>Bocskai tér 6.</t>
  </si>
  <si>
    <t>4060</t>
  </si>
  <si>
    <t>Balmazújváros</t>
  </si>
  <si>
    <t>Batthyány utca 7.</t>
  </si>
  <si>
    <t>4220</t>
  </si>
  <si>
    <t>Hajdúböszörmény</t>
  </si>
  <si>
    <t>Enyingi Török Bálint utca 5/A.</t>
  </si>
  <si>
    <t>1174</t>
  </si>
  <si>
    <t>Széchenyi utca 9-11.</t>
  </si>
  <si>
    <t>1074</t>
  </si>
  <si>
    <t>Dohány utca 65.</t>
  </si>
  <si>
    <t>1047</t>
  </si>
  <si>
    <t>Baross utca 72.</t>
  </si>
  <si>
    <t>1126</t>
  </si>
  <si>
    <t>Márvány utca 32.</t>
  </si>
  <si>
    <t>1215</t>
  </si>
  <si>
    <t>Csete Balázs utca 6-8.</t>
  </si>
  <si>
    <t>1134</t>
  </si>
  <si>
    <t>Huba utca 7.</t>
  </si>
  <si>
    <t>1106</t>
  </si>
  <si>
    <t>Maglódi út 8.</t>
  </si>
  <si>
    <t>1091</t>
  </si>
  <si>
    <t>Ifjúmunkás utca 31.</t>
  </si>
  <si>
    <t>1011</t>
  </si>
  <si>
    <t>Ponty utca 3.</t>
  </si>
  <si>
    <t>1075</t>
  </si>
  <si>
    <t>Wesselényi utca 38.</t>
  </si>
  <si>
    <t>1139</t>
  </si>
  <si>
    <t>Váci út 89.</t>
  </si>
  <si>
    <t>Gyakorló utca 21-23.</t>
  </si>
  <si>
    <t>1201</t>
  </si>
  <si>
    <t>Vörösmarty utca 30.</t>
  </si>
  <si>
    <t>1184</t>
  </si>
  <si>
    <t>Hengersor utca 34.</t>
  </si>
  <si>
    <t>1087</t>
  </si>
  <si>
    <t>Szörény utca 2-4.</t>
  </si>
  <si>
    <t>1088</t>
  </si>
  <si>
    <t>Vas utca 9-11.</t>
  </si>
  <si>
    <t>1095</t>
  </si>
  <si>
    <t>Mester utca 56-58.</t>
  </si>
  <si>
    <t>Mester utca 23.</t>
  </si>
  <si>
    <t>1064</t>
  </si>
  <si>
    <t>Szondi utca 41.</t>
  </si>
  <si>
    <t>1039</t>
  </si>
  <si>
    <t>Hatvany Lajos utca 7.</t>
  </si>
  <si>
    <t>1212</t>
  </si>
  <si>
    <t>Széchenyi utca 95.</t>
  </si>
  <si>
    <t>1072</t>
  </si>
  <si>
    <t>Nyár utca 9.</t>
  </si>
  <si>
    <t>1138</t>
  </si>
  <si>
    <t>Váci út 179-183.</t>
  </si>
  <si>
    <t>1157</t>
  </si>
  <si>
    <t>Árendás köz 8.</t>
  </si>
  <si>
    <t>1165</t>
  </si>
  <si>
    <t>Arany János utca 55.</t>
  </si>
  <si>
    <t>1204</t>
  </si>
  <si>
    <t>Török Flóris utca 89.</t>
  </si>
  <si>
    <t>Mester utca 60-62.</t>
  </si>
  <si>
    <t>1195</t>
  </si>
  <si>
    <t>Üllői út 303.</t>
  </si>
  <si>
    <t>Váci út 107.</t>
  </si>
  <si>
    <t>1211</t>
  </si>
  <si>
    <t>Kossuth Lajos utca 12.</t>
  </si>
  <si>
    <t>1131</t>
  </si>
  <si>
    <t>Jász utca 155.</t>
  </si>
  <si>
    <t>1118</t>
  </si>
  <si>
    <t>Rétköz utca 39.</t>
  </si>
  <si>
    <t>1117</t>
  </si>
  <si>
    <t>Fehérvári út 10.</t>
  </si>
  <si>
    <t>1097</t>
  </si>
  <si>
    <t>Timót utca 3.</t>
  </si>
  <si>
    <t>1203</t>
  </si>
  <si>
    <t>Ecseri út 7.</t>
  </si>
  <si>
    <t>1149</t>
  </si>
  <si>
    <t>Egressy út 36.</t>
  </si>
  <si>
    <t>Práter utca 31.</t>
  </si>
  <si>
    <t>1041</t>
  </si>
  <si>
    <t>Deák Ferenc utca 40.</t>
  </si>
  <si>
    <t>1133</t>
  </si>
  <si>
    <t>Vág utca 12-14.</t>
  </si>
  <si>
    <t>1089</t>
  </si>
  <si>
    <t>Elnök utca 3.</t>
  </si>
  <si>
    <t>1183</t>
  </si>
  <si>
    <t>Thököly út 11.</t>
  </si>
  <si>
    <t>Mosonyi utca 6.</t>
  </si>
  <si>
    <t>Petőfi tér 1.</t>
  </si>
  <si>
    <t>1119</t>
  </si>
  <si>
    <t>Leiningen utca 27-35.</t>
  </si>
  <si>
    <t>Tanműhely köz 7.</t>
  </si>
  <si>
    <t>Várna utca 21/b.</t>
  </si>
  <si>
    <t>Bécsi út 134.</t>
  </si>
  <si>
    <t>Váci út 21.</t>
  </si>
  <si>
    <t>Egressy út 71.</t>
  </si>
  <si>
    <t>Kerepesi út 124.</t>
  </si>
  <si>
    <t>Salgótarjáni út 53/b.</t>
  </si>
  <si>
    <t>Thököly út 48-54.</t>
  </si>
  <si>
    <t>Gyáli út 22.</t>
  </si>
  <si>
    <t>Lajos utca 1-5.</t>
  </si>
  <si>
    <t>Kossuth tér 12.</t>
  </si>
  <si>
    <t>Görgey Artúr utca 26.</t>
  </si>
  <si>
    <t>Üteg utca 13-15.</t>
  </si>
  <si>
    <t>Várna utca 23.</t>
  </si>
  <si>
    <t>2700</t>
  </si>
  <si>
    <t>Cegléd</t>
  </si>
  <si>
    <t>Jászberényi út 2.</t>
  </si>
  <si>
    <t>Kossuth Ferenc utca 32.</t>
  </si>
  <si>
    <t>2230</t>
  </si>
  <si>
    <t>Gyömrő</t>
  </si>
  <si>
    <t>Fő tér 2/b.</t>
  </si>
  <si>
    <t>2760</t>
  </si>
  <si>
    <t>Nagykáta</t>
  </si>
  <si>
    <t>Csonka köz 6.</t>
  </si>
  <si>
    <t>2200</t>
  </si>
  <si>
    <t>Monor</t>
  </si>
  <si>
    <t>Ipar utca 2.</t>
  </si>
  <si>
    <t>Kossuth Ferenc utca 18.</t>
  </si>
  <si>
    <t>4030</t>
  </si>
  <si>
    <t>Debrecen</t>
  </si>
  <si>
    <t>Budai Ézsaiás utca 8/A.</t>
  </si>
  <si>
    <t>4032</t>
  </si>
  <si>
    <t>Jerikó utca 17.</t>
  </si>
  <si>
    <t>4026</t>
  </si>
  <si>
    <t>Piac utca 8. B.épület</t>
  </si>
  <si>
    <t>4029</t>
  </si>
  <si>
    <t>Víztorony utca 3.</t>
  </si>
  <si>
    <t>4028</t>
  </si>
  <si>
    <t>Kassai út 25.</t>
  </si>
  <si>
    <t>4024</t>
  </si>
  <si>
    <t>Irinyi utca 1.</t>
  </si>
  <si>
    <t>4027</t>
  </si>
  <si>
    <t>Vénkert utca 2.</t>
  </si>
  <si>
    <t>Sétakert utca 1-3.</t>
  </si>
  <si>
    <t>4025</t>
  </si>
  <si>
    <t>Széchenyi utca 58.</t>
  </si>
  <si>
    <t>Varga utca 5.</t>
  </si>
  <si>
    <t>Csapó utca 29-35.</t>
  </si>
  <si>
    <t>2400</t>
  </si>
  <si>
    <t>Dunaújváros</t>
  </si>
  <si>
    <t>Vasmű tér 3.</t>
  </si>
  <si>
    <t>Bercsényi Miklós utca 8.</t>
  </si>
  <si>
    <t>Kossuth Lajos utca 10/A.</t>
  </si>
  <si>
    <t>Radnóti Miklós utca 6.</t>
  </si>
  <si>
    <t>Római körút 47-49.</t>
  </si>
  <si>
    <t>2490</t>
  </si>
  <si>
    <t>Pusztaszabolcs</t>
  </si>
  <si>
    <t>2310</t>
  </si>
  <si>
    <t>Szigetszentmiklós</t>
  </si>
  <si>
    <t>Csonka János utca 5.</t>
  </si>
  <si>
    <t>2360</t>
  </si>
  <si>
    <t>Gyál</t>
  </si>
  <si>
    <t>Erdősor utca 65.</t>
  </si>
  <si>
    <t>2340</t>
  </si>
  <si>
    <t>Kiskunlacháza</t>
  </si>
  <si>
    <t>Rákóczi út 63.</t>
  </si>
  <si>
    <t>2030</t>
  </si>
  <si>
    <t>Érd</t>
  </si>
  <si>
    <t>Ercsi út 4.</t>
  </si>
  <si>
    <t>2370</t>
  </si>
  <si>
    <t>Dabas</t>
  </si>
  <si>
    <t>József Attila utca 107.</t>
  </si>
  <si>
    <t>2440</t>
  </si>
  <si>
    <t>Százhalombatta</t>
  </si>
  <si>
    <t>Iskola utca 3.</t>
  </si>
  <si>
    <t>9024</t>
  </si>
  <si>
    <t>Győr</t>
  </si>
  <si>
    <t>Örkény István utca 8-10.</t>
  </si>
  <si>
    <t>Bem tér 20-22.</t>
  </si>
  <si>
    <t>9025</t>
  </si>
  <si>
    <t>Cinka Panna utca 2.</t>
  </si>
  <si>
    <t>9200</t>
  </si>
  <si>
    <t>Mosonmagyaróvár</t>
  </si>
  <si>
    <t>Régi Vámház tér 6.</t>
  </si>
  <si>
    <t>9022</t>
  </si>
  <si>
    <t>Bisinger sétány 32.</t>
  </si>
  <si>
    <t>Nádor tér 4.</t>
  </si>
  <si>
    <t>Mosonvár utca 15.</t>
  </si>
  <si>
    <t>Szent István király út 97.</t>
  </si>
  <si>
    <t>9021</t>
  </si>
  <si>
    <t>Szent István út 1.</t>
  </si>
  <si>
    <t>Dr. Gyárfás József utca 3.</t>
  </si>
  <si>
    <t>Szent István út 7.</t>
  </si>
  <si>
    <t>Kossuth Lajos utca 7.</t>
  </si>
  <si>
    <t>9027</t>
  </si>
  <si>
    <t>Mártírok útja 13-15.</t>
  </si>
  <si>
    <t>9023</t>
  </si>
  <si>
    <t>Kodály Zoltán u. 20-24.</t>
  </si>
  <si>
    <t>Földes Gábor utca 34-36.</t>
  </si>
  <si>
    <t>Ikva utca 70.</t>
  </si>
  <si>
    <t>Sarkad</t>
  </si>
  <si>
    <t>Piac tér 4.</t>
  </si>
  <si>
    <t>5510</t>
  </si>
  <si>
    <t>Dévaványa</t>
  </si>
  <si>
    <t>Mezőtúri út 2.</t>
  </si>
  <si>
    <t>5700</t>
  </si>
  <si>
    <t>Gyula</t>
  </si>
  <si>
    <t>Szent István utca 38.</t>
  </si>
  <si>
    <t>5900</t>
  </si>
  <si>
    <t>Orosháza</t>
  </si>
  <si>
    <t>Kossuth tér 1.</t>
  </si>
  <si>
    <t>5540</t>
  </si>
  <si>
    <t>Szarvas</t>
  </si>
  <si>
    <t>Vajda Péter utca 20.</t>
  </si>
  <si>
    <t>5520</t>
  </si>
  <si>
    <t>Szeghalom</t>
  </si>
  <si>
    <t>Ady Endre utca 3.</t>
  </si>
  <si>
    <t>3300</t>
  </si>
  <si>
    <t>Eger</t>
  </si>
  <si>
    <t>Kertész utca 128.</t>
  </si>
  <si>
    <t>3000</t>
  </si>
  <si>
    <t>Hatvan</t>
  </si>
  <si>
    <t>3200</t>
  </si>
  <si>
    <t>Gyöngyös</t>
  </si>
  <si>
    <t>Kócsag utca 36-38.</t>
  </si>
  <si>
    <t>Bem tábornok utca 3.</t>
  </si>
  <si>
    <t>3024</t>
  </si>
  <si>
    <t>Lőrinci</t>
  </si>
  <si>
    <t>Kastélykert hrsz. 009/04</t>
  </si>
  <si>
    <t>3390</t>
  </si>
  <si>
    <t>Füzesabony</t>
  </si>
  <si>
    <t>Ifjúság út 17.</t>
  </si>
  <si>
    <t>Pozsonyi utca 4-6.</t>
  </si>
  <si>
    <t>II. Rákóczi Ferenc út 95/A</t>
  </si>
  <si>
    <t>6800</t>
  </si>
  <si>
    <t>Hódmezővásárhely</t>
  </si>
  <si>
    <t>Városház utca 1.</t>
  </si>
  <si>
    <t>Oldalkosár utca 1.</t>
  </si>
  <si>
    <t>6640</t>
  </si>
  <si>
    <t>Csongrád</t>
  </si>
  <si>
    <t>Gyöngyvirág utca 16/A</t>
  </si>
  <si>
    <t>Szent Antal utca 5-9.</t>
  </si>
  <si>
    <t>6900</t>
  </si>
  <si>
    <t>Makó</t>
  </si>
  <si>
    <t>Posta utca 4-6.</t>
  </si>
  <si>
    <t>6600</t>
  </si>
  <si>
    <t>Szentes</t>
  </si>
  <si>
    <t>Ady Endre utca 6-8.</t>
  </si>
  <si>
    <t>Apponyi tér 1.</t>
  </si>
  <si>
    <t>Szent Imre herceg utca 1.</t>
  </si>
  <si>
    <t>Barcs</t>
  </si>
  <si>
    <t>Középrigóc</t>
  </si>
  <si>
    <t>Barátság utca 9-11.</t>
  </si>
  <si>
    <t>Szent László utca 13.</t>
  </si>
  <si>
    <t>Kaposvár</t>
  </si>
  <si>
    <t>Pázmány Péter utca 17.</t>
  </si>
  <si>
    <t>7530</t>
  </si>
  <si>
    <t>Kadarkút</t>
  </si>
  <si>
    <t>Fő utca 1.</t>
  </si>
  <si>
    <t>Cseri út 6.</t>
  </si>
  <si>
    <t>Nagyatád</t>
  </si>
  <si>
    <t>Dózsa György utca 13.</t>
  </si>
  <si>
    <t>Baross Gábor utca 6.</t>
  </si>
  <si>
    <t>Szent Imre utca 2.</t>
  </si>
  <si>
    <t>Tab</t>
  </si>
  <si>
    <t>Virág utca 14.</t>
  </si>
  <si>
    <t>Rippl-Rónai utca 15.</t>
  </si>
  <si>
    <t>5350</t>
  </si>
  <si>
    <t>Tiszafüred</t>
  </si>
  <si>
    <t>Ady Endre utca 4/A.</t>
  </si>
  <si>
    <t>5440</t>
  </si>
  <si>
    <t>Kunszentmárton</t>
  </si>
  <si>
    <t>Kossuth Lajos út 37.</t>
  </si>
  <si>
    <t>5200</t>
  </si>
  <si>
    <t>Törökszentmiklós</t>
  </si>
  <si>
    <t>Almásy út 51.</t>
  </si>
  <si>
    <t>5400</t>
  </si>
  <si>
    <t>Mezőtúr</t>
  </si>
  <si>
    <t>Földvári út 8.</t>
  </si>
  <si>
    <t>Kunhegyes</t>
  </si>
  <si>
    <t>Kossuth Lajos utca 15-17.</t>
  </si>
  <si>
    <t>Dózsa György utca 17.</t>
  </si>
  <si>
    <t>5420</t>
  </si>
  <si>
    <t>Túrkeve</t>
  </si>
  <si>
    <t>József Attila utca 23.</t>
  </si>
  <si>
    <t>5300</t>
  </si>
  <si>
    <t>Karcag</t>
  </si>
  <si>
    <t>Varró utca 8.</t>
  </si>
  <si>
    <t>6000</t>
  </si>
  <si>
    <t>Kecskemét</t>
  </si>
  <si>
    <t>Erzsébet körút 73.</t>
  </si>
  <si>
    <t>Hunyadi János tér 2.</t>
  </si>
  <si>
    <t>Bibó István utca 1.</t>
  </si>
  <si>
    <t>Katona József tér 4.</t>
  </si>
  <si>
    <t>Bethlen körút 63.</t>
  </si>
  <si>
    <t>Hunyadi János tér 4.</t>
  </si>
  <si>
    <t>Nyíri út 32.</t>
  </si>
  <si>
    <t>Nyíri út 73.</t>
  </si>
  <si>
    <t>6060</t>
  </si>
  <si>
    <t>Tiszakécske</t>
  </si>
  <si>
    <t>Kossuth Lajos utca 65.</t>
  </si>
  <si>
    <t>6090</t>
  </si>
  <si>
    <t>Kunszentmiklós</t>
  </si>
  <si>
    <t>Apostol Pál utca 2-6.</t>
  </si>
  <si>
    <t>6400</t>
  </si>
  <si>
    <t>Kiskunhalas</t>
  </si>
  <si>
    <t>Kossuth utca 23.</t>
  </si>
  <si>
    <t>6200</t>
  </si>
  <si>
    <t>Kiskőrös</t>
  </si>
  <si>
    <t>Árpád utca 20.</t>
  </si>
  <si>
    <t>6100</t>
  </si>
  <si>
    <t>Kiskunfélegyháza</t>
  </si>
  <si>
    <t>Kossuth Lajos utca 34.</t>
  </si>
  <si>
    <t>Oskola utca 1-3.</t>
  </si>
  <si>
    <t>Kazinczy utca 5.</t>
  </si>
  <si>
    <t>4765</t>
  </si>
  <si>
    <t>Csenger</t>
  </si>
  <si>
    <t>Honvéd utca 5.</t>
  </si>
  <si>
    <t>4900</t>
  </si>
  <si>
    <t>Fehérgyarmat</t>
  </si>
  <si>
    <t>Május 14. tér 16.</t>
  </si>
  <si>
    <t>4600</t>
  </si>
  <si>
    <t>Kisvárda</t>
  </si>
  <si>
    <t>Mártírok útja 8.</t>
  </si>
  <si>
    <t>4625</t>
  </si>
  <si>
    <t>Záhony</t>
  </si>
  <si>
    <t>Kárpát út 4.</t>
  </si>
  <si>
    <t>Iskola köz 2.</t>
  </si>
  <si>
    <t>4300</t>
  </si>
  <si>
    <t>Nyírbátor</t>
  </si>
  <si>
    <t>Füveskert út 9.</t>
  </si>
  <si>
    <t>4320</t>
  </si>
  <si>
    <t>Nagykálló</t>
  </si>
  <si>
    <t>Korányi Frigyes út 27.</t>
  </si>
  <si>
    <t>4700</t>
  </si>
  <si>
    <t>Mátészalka</t>
  </si>
  <si>
    <t>Baross László utca 9-11.</t>
  </si>
  <si>
    <t>Kölcsey utca 12.</t>
  </si>
  <si>
    <t>Kossuth út 8.</t>
  </si>
  <si>
    <t>Miskolc</t>
  </si>
  <si>
    <t>Soltész Nagy Kálmán  utca 10.</t>
  </si>
  <si>
    <t>Rácz Ádám utca 54-56.</t>
  </si>
  <si>
    <t>Hősök tere 1.</t>
  </si>
  <si>
    <t>Soltész Nagy Kálmán utca 7.</t>
  </si>
  <si>
    <t>Palóczy László utca 3.</t>
  </si>
  <si>
    <t>Gagarin utca 54.</t>
  </si>
  <si>
    <t>Mezőcsát</t>
  </si>
  <si>
    <t>Mezőkövesd</t>
  </si>
  <si>
    <t>Mátyás király út 146.</t>
  </si>
  <si>
    <t>Ifjúság útja 16-20.</t>
  </si>
  <si>
    <t>Herman Ottó utca 2.</t>
  </si>
  <si>
    <t>8800</t>
  </si>
  <si>
    <t>Nagykanizsa</t>
  </si>
  <si>
    <t>Ady Endre utca 74/a.</t>
  </si>
  <si>
    <t>Ady Endre utca 29.</t>
  </si>
  <si>
    <t>Hunyadi utca 16-18.</t>
  </si>
  <si>
    <t>3104</t>
  </si>
  <si>
    <t>Salgótarján</t>
  </si>
  <si>
    <t>Csokonai út 29.</t>
  </si>
  <si>
    <t>3100</t>
  </si>
  <si>
    <t>Zemlinszky Rezső út 4.</t>
  </si>
  <si>
    <t>2660</t>
  </si>
  <si>
    <t>Balassagyarmat</t>
  </si>
  <si>
    <t>Hétvezér utca 26.</t>
  </si>
  <si>
    <t>Rákóczi út 60.</t>
  </si>
  <si>
    <t>Rákóczi fejedelem útja 50.</t>
  </si>
  <si>
    <t>Régimalom utca 2.</t>
  </si>
  <si>
    <t>Május 1. út 58.</t>
  </si>
  <si>
    <t>4400</t>
  </si>
  <si>
    <t>Nyíregyháza</t>
  </si>
  <si>
    <t>Korányi Frigyes utca 15.</t>
  </si>
  <si>
    <t>Tiszavasvári út 12.</t>
  </si>
  <si>
    <t>Árok utca 53.</t>
  </si>
  <si>
    <t>Krúdy Gyula utca 32.</t>
  </si>
  <si>
    <t>Városmajor utca 4.</t>
  </si>
  <si>
    <t>4450</t>
  </si>
  <si>
    <t>Tiszalök</t>
  </si>
  <si>
    <t>Ady Endre utca 35.</t>
  </si>
  <si>
    <t>4440</t>
  </si>
  <si>
    <t>Tiszavasvári</t>
  </si>
  <si>
    <t>Petőfi Sándor utca 1.</t>
  </si>
  <si>
    <t>Vasvári Pál utca 16.</t>
  </si>
  <si>
    <t>Dugonics utca 10-12.</t>
  </si>
  <si>
    <t>Család utca 11.</t>
  </si>
  <si>
    <t>3600</t>
  </si>
  <si>
    <t>Ózd</t>
  </si>
  <si>
    <t>Petőfi Sándor út 20.</t>
  </si>
  <si>
    <t>3700</t>
  </si>
  <si>
    <t>Kazincbarcika</t>
  </si>
  <si>
    <t>Herbolyai út 9.</t>
  </si>
  <si>
    <t>Bolyki főút 2.</t>
  </si>
  <si>
    <t>3770</t>
  </si>
  <si>
    <t>Sajószentpéter</t>
  </si>
  <si>
    <t>Kálvin tér 2.</t>
  </si>
  <si>
    <t>Irinyi János utca 1.</t>
  </si>
  <si>
    <t>8500</t>
  </si>
  <si>
    <t>Pápa</t>
  </si>
  <si>
    <t>Erkel Ferenc utca 39.</t>
  </si>
  <si>
    <t>8251</t>
  </si>
  <si>
    <t>Zánka</t>
  </si>
  <si>
    <t>Külterület HRSZ 030/15.</t>
  </si>
  <si>
    <t>8100</t>
  </si>
  <si>
    <t>Várpalota</t>
  </si>
  <si>
    <t>Veszprémi út 45.</t>
  </si>
  <si>
    <t>8420</t>
  </si>
  <si>
    <t>Zirc</t>
  </si>
  <si>
    <t>Alkotmány utca 16.</t>
  </si>
  <si>
    <t>8640</t>
  </si>
  <si>
    <t>Fonyód</t>
  </si>
  <si>
    <t>Béke utca 1.</t>
  </si>
  <si>
    <t>8600</t>
  </si>
  <si>
    <t>Siófok</t>
  </si>
  <si>
    <t>Bakony utca 2.</t>
  </si>
  <si>
    <t>Koch Róbert utca 8.</t>
  </si>
  <si>
    <t>8700</t>
  </si>
  <si>
    <t>Marcali</t>
  </si>
  <si>
    <t>Hősök tere 3.</t>
  </si>
  <si>
    <t>8630</t>
  </si>
  <si>
    <t>Balatonboglár</t>
  </si>
  <si>
    <t>Szabadság utca 41.</t>
  </si>
  <si>
    <t>9330</t>
  </si>
  <si>
    <t>Kapuvár</t>
  </si>
  <si>
    <t>Berg Gusztáv utca 2.</t>
  </si>
  <si>
    <t>9400</t>
  </si>
  <si>
    <t>Sopron</t>
  </si>
  <si>
    <t>Teleki Pál út 26.</t>
  </si>
  <si>
    <t>Halász utca 9-15.</t>
  </si>
  <si>
    <t>9300</t>
  </si>
  <si>
    <t>Csorna</t>
  </si>
  <si>
    <t>Soproni út 97.</t>
  </si>
  <si>
    <t>Kossuth Lajos utca 30.</t>
  </si>
  <si>
    <t>9431</t>
  </si>
  <si>
    <t>Fertőd</t>
  </si>
  <si>
    <t>Madách sétány 2/D</t>
  </si>
  <si>
    <t>Ferenczy János utca 7.</t>
  </si>
  <si>
    <t>Ferenczy János utca 1-3.</t>
  </si>
  <si>
    <t>6726</t>
  </si>
  <si>
    <t>Szeged</t>
  </si>
  <si>
    <t>Temesvári körút 38.</t>
  </si>
  <si>
    <t>6724</t>
  </si>
  <si>
    <t>Kálvária tér 7.</t>
  </si>
  <si>
    <t>Mars tér 14.</t>
  </si>
  <si>
    <t>6723</t>
  </si>
  <si>
    <t>Gyík utca 3.</t>
  </si>
  <si>
    <t>6720</t>
  </si>
  <si>
    <t>Stefánia  14.</t>
  </si>
  <si>
    <t>József Attila sugárút 120.</t>
  </si>
  <si>
    <t>6725</t>
  </si>
  <si>
    <t>Kálvária sugárút 84-86.</t>
  </si>
  <si>
    <t>6782</t>
  </si>
  <si>
    <t>Mórahalom</t>
  </si>
  <si>
    <t>Dosztig köz 3.</t>
  </si>
  <si>
    <t>6722</t>
  </si>
  <si>
    <t>Gutenberg utca 11.</t>
  </si>
  <si>
    <t>Horváth Mihály utca 2-6.</t>
  </si>
  <si>
    <t>Székesfehérvár</t>
  </si>
  <si>
    <t>Seregélyesi út 88-90.</t>
  </si>
  <si>
    <t>Gyümölcs utca 15.</t>
  </si>
  <si>
    <t>Károly János utca 32.</t>
  </si>
  <si>
    <t>Deák Ferenc utca 11.</t>
  </si>
  <si>
    <t>Mór</t>
  </si>
  <si>
    <t>Dózsa György utca 2.</t>
  </si>
  <si>
    <t>Budai út 45.</t>
  </si>
  <si>
    <t>Berényi út 105.</t>
  </si>
  <si>
    <t>Bicske</t>
  </si>
  <si>
    <t xml:space="preserve">Kossuth tér 3. </t>
  </si>
  <si>
    <t>Balatoni út 143.</t>
  </si>
  <si>
    <t>Encs</t>
  </si>
  <si>
    <t>Rákóczi Ferenc út 59.</t>
  </si>
  <si>
    <t>Szerencs</t>
  </si>
  <si>
    <t>Ondi út 8.</t>
  </si>
  <si>
    <t>Sátoraljaújhely</t>
  </si>
  <si>
    <t>Deák utca 10.</t>
  </si>
  <si>
    <t>Fejes István utca 14.</t>
  </si>
  <si>
    <t>Tiszaújváros</t>
  </si>
  <si>
    <t>Rózsa út 10.</t>
  </si>
  <si>
    <t>Tokaj</t>
  </si>
  <si>
    <t>Bajcsy-Zsilinszky Endre út 18-20.</t>
  </si>
  <si>
    <t>Szolnok</t>
  </si>
  <si>
    <t>Bán utca 9.</t>
  </si>
  <si>
    <t>Martfű</t>
  </si>
  <si>
    <t>Gesztenye sor 15.</t>
  </si>
  <si>
    <t>Baross utca 37.</t>
  </si>
  <si>
    <t>Károly Róbert utca 2.</t>
  </si>
  <si>
    <t>Jászberény</t>
  </si>
  <si>
    <t>Hatvani út 2.</t>
  </si>
  <si>
    <t>Áchim András utca 12-14.</t>
  </si>
  <si>
    <t>Tiszaparti sétány 2-3.</t>
  </si>
  <si>
    <t>Petőfi utca 1.</t>
  </si>
  <si>
    <t>Újszász</t>
  </si>
  <si>
    <t>Dózsa György út 23.</t>
  </si>
  <si>
    <t>Gyermekváros utca 1.</t>
  </si>
  <si>
    <t>Baross utca 43.</t>
  </si>
  <si>
    <t>Komárom</t>
  </si>
  <si>
    <t>Táncsics Mihály utca 73.</t>
  </si>
  <si>
    <t>Esztergom</t>
  </si>
  <si>
    <t>Szent István tér 7-9.</t>
  </si>
  <si>
    <t>Kisbér</t>
  </si>
  <si>
    <t>Batthyány tér 2.</t>
  </si>
  <si>
    <t>Tatabánya</t>
  </si>
  <si>
    <t>Réti utca 1-5.</t>
  </si>
  <si>
    <t>Tata</t>
  </si>
  <si>
    <t>Hősök tere 9.</t>
  </si>
  <si>
    <t>Főapát utca 1.</t>
  </si>
  <si>
    <t>Oroszlány</t>
  </si>
  <si>
    <t>Asztalos János utca 2.</t>
  </si>
  <si>
    <t>Pilinszky János utca 3.</t>
  </si>
  <si>
    <t>Budai Nagy Antal utca 24.</t>
  </si>
  <si>
    <t>Kós Károly utca 17.</t>
  </si>
  <si>
    <t>Cseri utca 35.</t>
  </si>
  <si>
    <t>Klapka György út 56.</t>
  </si>
  <si>
    <t>Béke utca 8.</t>
  </si>
  <si>
    <t>Táncsics Mihály utca 75.</t>
  </si>
  <si>
    <t>Szekszárd</t>
  </si>
  <si>
    <t>Széchenyi utca 2-14.</t>
  </si>
  <si>
    <t>Dombóvár</t>
  </si>
  <si>
    <t>Arany János tér 21.</t>
  </si>
  <si>
    <t>Szent László utca 8-12.</t>
  </si>
  <si>
    <t>Hunyadi utca 7.</t>
  </si>
  <si>
    <t>Paks</t>
  </si>
  <si>
    <t>Iskola utca 7.</t>
  </si>
  <si>
    <t>Dunaföldvár</t>
  </si>
  <si>
    <t>Templom utca 9.</t>
  </si>
  <si>
    <t>Bonyhád</t>
  </si>
  <si>
    <t>Széchenyi tér 18.</t>
  </si>
  <si>
    <t>Tamási</t>
  </si>
  <si>
    <t>Deák Ferenc utca 6-8.</t>
  </si>
  <si>
    <t>2600</t>
  </si>
  <si>
    <t>Vác</t>
  </si>
  <si>
    <t>Brusznyai Árpád utca 1.</t>
  </si>
  <si>
    <t>Németh László utca 4-6.</t>
  </si>
  <si>
    <t>Géza király tér 8.</t>
  </si>
  <si>
    <t>Naszály út 8.</t>
  </si>
  <si>
    <t>2100</t>
  </si>
  <si>
    <t>Gödöllő</t>
  </si>
  <si>
    <t>Ganz Ábrahám utca 3.</t>
  </si>
  <si>
    <t>2170</t>
  </si>
  <si>
    <t>Aszód</t>
  </si>
  <si>
    <t>Hatvani út 3.</t>
  </si>
  <si>
    <t>2000</t>
  </si>
  <si>
    <t>Szentendre</t>
  </si>
  <si>
    <t>Római sánc köz 1.</t>
  </si>
  <si>
    <t>Jávorszky sétány 2.</t>
  </si>
  <si>
    <t>9600</t>
  </si>
  <si>
    <t>Sárvár</t>
  </si>
  <si>
    <t>Kisfaludy Sándor utca 2/A</t>
  </si>
  <si>
    <t>9500</t>
  </si>
  <si>
    <t>Celldömölk</t>
  </si>
  <si>
    <t>Sági utca 65.</t>
  </si>
  <si>
    <t>9700</t>
  </si>
  <si>
    <t>Szombathely</t>
  </si>
  <si>
    <t>Rohonci út 1.</t>
  </si>
  <si>
    <t>Szent Márton utca 77.</t>
  </si>
  <si>
    <t>Zrínyi Ilona utca 12.</t>
  </si>
  <si>
    <t>9970</t>
  </si>
  <si>
    <t>Szentgotthárd</t>
  </si>
  <si>
    <t>Honvéd utca 10.</t>
  </si>
  <si>
    <t>Nagykar utca 1-3.</t>
  </si>
  <si>
    <t>9735</t>
  </si>
  <si>
    <t>Csepreg</t>
  </si>
  <si>
    <t>Rákóczi Ferenc utca 13-15.</t>
  </si>
  <si>
    <t>Simon István utca 2-6.</t>
  </si>
  <si>
    <t>9900</t>
  </si>
  <si>
    <t>Körmend</t>
  </si>
  <si>
    <t>Rákóczi Ferenc utca 2.</t>
  </si>
  <si>
    <t>Hadnagy utca 1.</t>
  </si>
  <si>
    <t>8200</t>
  </si>
  <si>
    <t>Halle utca 3.</t>
  </si>
  <si>
    <t>Csap utca 9.</t>
  </si>
  <si>
    <t>Iskola utca 4.</t>
  </si>
  <si>
    <t>Március 15. utca 5.</t>
  </si>
  <si>
    <t>8184</t>
  </si>
  <si>
    <t>Balatonfűzfő</t>
  </si>
  <si>
    <t>Gagarin utca 27.</t>
  </si>
  <si>
    <t>8400</t>
  </si>
  <si>
    <t>Ajka</t>
  </si>
  <si>
    <t>Kandó Kálmán lakótelep 4.</t>
  </si>
  <si>
    <t>Eötvös Károly utca 1.</t>
  </si>
  <si>
    <t>8900</t>
  </si>
  <si>
    <t>Zalaegerszeg</t>
  </si>
  <si>
    <t>Báthory István utca 58.</t>
  </si>
  <si>
    <t>Jókai Mór utca 4-6.</t>
  </si>
  <si>
    <t>Göcseji út 16.</t>
  </si>
  <si>
    <t>Gasparich Márk utca 27.</t>
  </si>
  <si>
    <t>8360</t>
  </si>
  <si>
    <t>Keszthely</t>
  </si>
  <si>
    <t>Gagarin utca 2-4.</t>
  </si>
  <si>
    <t>Rózsa utca 12.</t>
  </si>
  <si>
    <t>Mártírok útja 1.</t>
  </si>
  <si>
    <t>8960</t>
  </si>
  <si>
    <t>Lenti</t>
  </si>
  <si>
    <t>Petőfi Sándor út 23.</t>
  </si>
  <si>
    <t>Déryné utca 1.</t>
  </si>
  <si>
    <t>Vécsey utca 2/A</t>
  </si>
  <si>
    <t>Szent István király út 6.</t>
  </si>
  <si>
    <t>Várkörút 35.</t>
  </si>
  <si>
    <t>Várkörút 31.</t>
  </si>
  <si>
    <t>Móricz Zsigmond utca 2.</t>
  </si>
  <si>
    <t>Esztergomi_Szakképzési_Centrum</t>
  </si>
  <si>
    <t>Esztergomi SZC Balassa Bálint Gazdasági Technikum és Szakképző Iskola</t>
  </si>
  <si>
    <t>Esztergomi SZC Bottyán János Technikum</t>
  </si>
  <si>
    <t>Esztergomi SZC Géza Fejedelem Technikum és Szakképző Iskola</t>
  </si>
  <si>
    <t>Iskola</t>
  </si>
  <si>
    <r>
      <t xml:space="preserve">Iskola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</si>
  <si>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Szakmacsoport</t>
  </si>
  <si>
    <t>Ágazat régi</t>
  </si>
  <si>
    <t>Jogviszony</t>
  </si>
  <si>
    <t>Közismeret nélküli képzés jelölése</t>
  </si>
  <si>
    <t>Közismeret nélküli
képzés          Évfolyamok jele (szöveg típusú cella)</t>
  </si>
  <si>
    <t>Választ</t>
  </si>
  <si>
    <t>1. Egészségügy</t>
  </si>
  <si>
    <t>I. Egészségügy</t>
  </si>
  <si>
    <t>Tanulói jogviszony</t>
  </si>
  <si>
    <t>Technikum</t>
  </si>
  <si>
    <t>Technikum_11</t>
  </si>
  <si>
    <t>"Ksz/11"</t>
  </si>
  <si>
    <t>igen</t>
  </si>
  <si>
    <t>NR</t>
  </si>
  <si>
    <t>2. Szociális szolgáltatások</t>
  </si>
  <si>
    <t>II. Egészségügyi technika</t>
  </si>
  <si>
    <t>Felnőttképzési jogviszony</t>
  </si>
  <si>
    <t>Szakképző_Iskola</t>
  </si>
  <si>
    <t>Szakképző_Iskola_Kk12</t>
  </si>
  <si>
    <t>nem</t>
  </si>
  <si>
    <t>FN</t>
  </si>
  <si>
    <t>3. Oktatás</t>
  </si>
  <si>
    <t>III. Szociális</t>
  </si>
  <si>
    <t>Nem releváns</t>
  </si>
  <si>
    <t>"1/13"</t>
  </si>
  <si>
    <t>FE</t>
  </si>
  <si>
    <t>4. Művészet, közművelődés, kommunikáció</t>
  </si>
  <si>
    <t>IV. Pedagógia</t>
  </si>
  <si>
    <t>FL</t>
  </si>
  <si>
    <t>5. Gépészet</t>
  </si>
  <si>
    <t>V. Képző- és iparművészet</t>
  </si>
  <si>
    <t>6. Elektrotechnika-elektronika</t>
  </si>
  <si>
    <t>VI. Hang-, film és színháztechnika</t>
  </si>
  <si>
    <t>7. Informatika</t>
  </si>
  <si>
    <t>VII. Bányászat</t>
  </si>
  <si>
    <t>8. Vegyipar</t>
  </si>
  <si>
    <t>VIII. Épületgépészet</t>
  </si>
  <si>
    <t>9. Építészet</t>
  </si>
  <si>
    <t>IX. Gépészet</t>
  </si>
  <si>
    <t>10. Könnyűipar</t>
  </si>
  <si>
    <t>X. Kohászat</t>
  </si>
  <si>
    <t>11. Faipar</t>
  </si>
  <si>
    <t>XI. Villamosipar és elektronika</t>
  </si>
  <si>
    <t>12. Nyomdaipar</t>
  </si>
  <si>
    <t>XII. Távközlés</t>
  </si>
  <si>
    <t>13. Közlekedés</t>
  </si>
  <si>
    <t>XIII. Informatika</t>
  </si>
  <si>
    <t>14. Környezetvédelem</t>
  </si>
  <si>
    <t>XIV. Vegyipar</t>
  </si>
  <si>
    <t>15. Közgazdaság</t>
  </si>
  <si>
    <t>XV. Vegyész</t>
  </si>
  <si>
    <t>16. Ügyvitel</t>
  </si>
  <si>
    <t>XVI. Építőipar</t>
  </si>
  <si>
    <t>17. Kereskedelem-marketing, üzleti adminisztráció</t>
  </si>
  <si>
    <t>XVII. Könnyűipar</t>
  </si>
  <si>
    <t>18. Vendéglátás-turisztika</t>
  </si>
  <si>
    <t>XVIII. Faipar</t>
  </si>
  <si>
    <t>19. Egyéb szolgáltatások</t>
  </si>
  <si>
    <t>XIX. Nyomdaipar</t>
  </si>
  <si>
    <t>20. Mezőgazdaság</t>
  </si>
  <si>
    <t>XX. Közlekedésépítő</t>
  </si>
  <si>
    <t>21. Élelmiszeripar</t>
  </si>
  <si>
    <t>XXI. Közlekedés</t>
  </si>
  <si>
    <t>22. Rendészet, honvédelem és közszolgálat</t>
  </si>
  <si>
    <t>XXII. Közlekedésgépész</t>
  </si>
  <si>
    <t>23.Vízügy</t>
  </si>
  <si>
    <t>XXIII. Környezetvédelem</t>
  </si>
  <si>
    <t>XXIV. Közgazdaság</t>
  </si>
  <si>
    <t>XXV. Ügyvitel</t>
  </si>
  <si>
    <t>XXVI. Kereskedelem</t>
  </si>
  <si>
    <t>XXVII. Vendéglátóipar</t>
  </si>
  <si>
    <t>XXVIII. Turisztika</t>
  </si>
  <si>
    <t>XXIX. Optika</t>
  </si>
  <si>
    <t>XXX. Szépészet</t>
  </si>
  <si>
    <t>XXXI. Agrár gépész</t>
  </si>
  <si>
    <t>XXXII. Erdészet és vadgazdálkodás</t>
  </si>
  <si>
    <t>XXXIII. Mezőgazdaság</t>
  </si>
  <si>
    <t>XXXIV. Kertészet és parképítés</t>
  </si>
  <si>
    <t>XXXV. Földmérés</t>
  </si>
  <si>
    <t>XXXVI. Élelmiszeripar</t>
  </si>
  <si>
    <t>XXXVII. Sport</t>
  </si>
  <si>
    <t>XXXVIII. Rendészet és közszolgálat</t>
  </si>
  <si>
    <t>XXXIX. Közművelődés</t>
  </si>
  <si>
    <t>XL. Közlekedés, szállítmányozás és logisztika</t>
  </si>
  <si>
    <t>XLI. Vízügy</t>
  </si>
  <si>
    <t>XLII. Előadóművészet</t>
  </si>
  <si>
    <t>XLIII. Honvédelem</t>
  </si>
  <si>
    <t>A</t>
  </si>
  <si>
    <t>B</t>
  </si>
  <si>
    <t>C</t>
  </si>
  <si>
    <t>D</t>
  </si>
  <si>
    <t>E</t>
  </si>
  <si>
    <t>F</t>
  </si>
  <si>
    <t>H</t>
  </si>
  <si>
    <t>I</t>
  </si>
  <si>
    <t>J</t>
  </si>
  <si>
    <t>Ágazat</t>
  </si>
  <si>
    <t>Szakma azonosító száma</t>
  </si>
  <si>
    <t>Szakma</t>
  </si>
  <si>
    <t>Szakmai oktatás időtartama</t>
  </si>
  <si>
    <t>Digitális Kompetencia Keretrendszer szint</t>
  </si>
  <si>
    <t>Magyar Képesítési Keretrendszer szint</t>
  </si>
  <si>
    <t>Képzési terület</t>
  </si>
  <si>
    <t>Ágazati besorolás</t>
  </si>
  <si>
    <t>Szakmasorszám</t>
  </si>
  <si>
    <t>megnevezése</t>
  </si>
  <si>
    <t>alapfokú iskolai végzettséggel</t>
  </si>
  <si>
    <t>érettségi végzettséggel</t>
  </si>
  <si>
    <t>Vegyipar</t>
  </si>
  <si>
    <t>Abroncsgyártó</t>
  </si>
  <si>
    <t>3 év</t>
  </si>
  <si>
    <t>2 év</t>
  </si>
  <si>
    <t>Építőipar</t>
  </si>
  <si>
    <t>Ács</t>
  </si>
  <si>
    <t>Specializált gép- és járműgyártás</t>
  </si>
  <si>
    <t>Alternatív járműhajtási technikus</t>
  </si>
  <si>
    <t>6 év</t>
  </si>
  <si>
    <t>Egészségügy</t>
  </si>
  <si>
    <t>Fa- és bútoripar</t>
  </si>
  <si>
    <t>Asztalos</t>
  </si>
  <si>
    <t>Autógyártó</t>
  </si>
  <si>
    <t>Elektronika és elektrotechnika</t>
  </si>
  <si>
    <t>Automatikai technikus</t>
  </si>
  <si>
    <t>5 év</t>
  </si>
  <si>
    <t>Bádogos</t>
  </si>
  <si>
    <t>Bányászat és kohászat</t>
  </si>
  <si>
    <t>Bányaipari technikus</t>
  </si>
  <si>
    <t>Bányaművelő</t>
  </si>
  <si>
    <t>Élelmiszeripar</t>
  </si>
  <si>
    <t>Bor- és pezsgőgyártó technikus</t>
  </si>
  <si>
    <t>Kreatív</t>
  </si>
  <si>
    <t>Bőrtermékkészítő</t>
  </si>
  <si>
    <t>Burkoló</t>
  </si>
  <si>
    <t>Gépészet</t>
  </si>
  <si>
    <t>CNC-programozó</t>
  </si>
  <si>
    <t>4 év</t>
  </si>
  <si>
    <t>Turizmus-vendéglátás</t>
  </si>
  <si>
    <t>Cukrász</t>
  </si>
  <si>
    <t>Cukrász szaktechnikus</t>
  </si>
  <si>
    <t>Dekoratőr</t>
  </si>
  <si>
    <t>Divat-, jelmez- és díszlettervező</t>
  </si>
  <si>
    <t>Édességkészítő</t>
  </si>
  <si>
    <t>Egészségügyi asszisztens</t>
  </si>
  <si>
    <t>Egészségügyi laboráns</t>
  </si>
  <si>
    <t>Elektronikai műszerész</t>
  </si>
  <si>
    <t>Elektronikai technikus</t>
  </si>
  <si>
    <t>Élelmiszer-ellenőrzési technikus</t>
  </si>
  <si>
    <t>Élelmiszeripari gépésztechnikus</t>
  </si>
  <si>
    <t>Élelmiszeripari gépkezelő</t>
  </si>
  <si>
    <t>Építő-, szállító- és munkagép-szerelő</t>
  </si>
  <si>
    <t>Épület- és szerkezetlakatos</t>
  </si>
  <si>
    <t>Épületgépészet</t>
  </si>
  <si>
    <t>Épületgépész technikus</t>
  </si>
  <si>
    <t>Épületszobrász és műköves</t>
  </si>
  <si>
    <t>Mezőgazdaság és erdészet</t>
  </si>
  <si>
    <t>Erdésztechnikus</t>
  </si>
  <si>
    <t>Erdőművelő-fakitermelő</t>
  </si>
  <si>
    <t>Erjedés- és üdítőital-ipari technikus</t>
  </si>
  <si>
    <t>Erjedés- és üdítőital-ipari termékkészítő</t>
  </si>
  <si>
    <t>Erősáramú elektrotechnikus</t>
  </si>
  <si>
    <t>Faipari technikus</t>
  </si>
  <si>
    <t>Honvédelem</t>
  </si>
  <si>
    <t>Fegyvergyártó szaktechnikus</t>
  </si>
  <si>
    <t>Fegyverműszerész technikus</t>
  </si>
  <si>
    <t>Fegyveroptikai szaktechnikus</t>
  </si>
  <si>
    <t>Fémelőállító</t>
  </si>
  <si>
    <t>Fémszerkezetfelület-bevonó</t>
  </si>
  <si>
    <t>Festő, mázoló, tapétázó</t>
  </si>
  <si>
    <t>Finommechanikai műszerész</t>
  </si>
  <si>
    <t>Sport</t>
  </si>
  <si>
    <t>Fitness-wellness instruktor</t>
  </si>
  <si>
    <t>Fluidumkitermelő technikus</t>
  </si>
  <si>
    <t>Szépészet</t>
  </si>
  <si>
    <t>Fodrász</t>
  </si>
  <si>
    <t>Egészségügyi technika</t>
  </si>
  <si>
    <t>Fogtechnikus</t>
  </si>
  <si>
    <t>–</t>
  </si>
  <si>
    <t>Földmérő, földügyi és térinformatikai technikus</t>
  </si>
  <si>
    <t>Gazda</t>
  </si>
  <si>
    <t>Gépész technikus</t>
  </si>
  <si>
    <t>Gépgyártás-technológiai technikus</t>
  </si>
  <si>
    <t>Gépi és CNC forgácsoló</t>
  </si>
  <si>
    <t>Gépjármű mechatronikus</t>
  </si>
  <si>
    <t>Gépjármű-mechatronikai technikus</t>
  </si>
  <si>
    <t>Grafikus</t>
  </si>
  <si>
    <t>Gumiipari technikus</t>
  </si>
  <si>
    <t>Gyakorló ápoló</t>
  </si>
  <si>
    <t>Gyártósori gépbeállító</t>
  </si>
  <si>
    <t>Szociális</t>
  </si>
  <si>
    <t>Gyermek- és ifjúsági felügyelő</t>
  </si>
  <si>
    <t>Gyógyszerkészítmény-gyártó</t>
  </si>
  <si>
    <t>Közlekedés és szállítmányozás</t>
  </si>
  <si>
    <t>Hajózási technikus</t>
  </si>
  <si>
    <t>Hangtechnikus</t>
  </si>
  <si>
    <t>Hegesztő</t>
  </si>
  <si>
    <t>Hentes és húskészítmény-készítő</t>
  </si>
  <si>
    <t>Hídépítő és -fenntartó technikus</t>
  </si>
  <si>
    <t>Honvéd kadét</t>
  </si>
  <si>
    <t>Környezetvédelem és vízügy</t>
  </si>
  <si>
    <t>Hulladékfeldolgozó munkatárs</t>
  </si>
  <si>
    <t>Húsipari technikus</t>
  </si>
  <si>
    <t>Hűtő- és szellőzésrendszer-szerelő</t>
  </si>
  <si>
    <t>Kereskedelem</t>
  </si>
  <si>
    <t>Idegen nyelvű ipari és kereskedelmi technikus</t>
  </si>
  <si>
    <t>Informatika és távközlés</t>
  </si>
  <si>
    <t>Infokommunikációs hálózatépítő és -üzemeltető technikus</t>
  </si>
  <si>
    <t>Informatikai rendszer- és alkalmazás-üzemeltető technikus</t>
  </si>
  <si>
    <t>Ipari gépész</t>
  </si>
  <si>
    <t>Ipari informatikai technikus</t>
  </si>
  <si>
    <t>Ipari szerviztechnikus</t>
  </si>
  <si>
    <t>Járműfényező</t>
  </si>
  <si>
    <t>Járműipari karbantartó technikus</t>
  </si>
  <si>
    <t>Járműkarosszéria-előkészítő, felületbevonó</t>
  </si>
  <si>
    <t>Karosszérialakatos</t>
  </si>
  <si>
    <t>Kárpitos</t>
  </si>
  <si>
    <t>Képesített hajós</t>
  </si>
  <si>
    <t>Kerámia- és porcelánkészítő</t>
  </si>
  <si>
    <t>Kereskedelmi értékesítő</t>
  </si>
  <si>
    <t>Kereskedő és webáruházi technikus</t>
  </si>
  <si>
    <t>Kertész</t>
  </si>
  <si>
    <t>Kertésztechnikus</t>
  </si>
  <si>
    <t>Kéz- és lábápoló technikus</t>
  </si>
  <si>
    <t>Kisgyermekgondozó, -nevelő</t>
  </si>
  <si>
    <t>Kishajóépítő és -karbantartó</t>
  </si>
  <si>
    <t>Kistermelői élelmiszer-előállító</t>
  </si>
  <si>
    <t>Klinikai laboratóriumi szakasszisztens</t>
  </si>
  <si>
    <t>Kocsivizsgáló technikus</t>
  </si>
  <si>
    <t>Kohász- és öntésztechnikus</t>
  </si>
  <si>
    <t>Kozmetikus technikus</t>
  </si>
  <si>
    <t>Kőfaragó</t>
  </si>
  <si>
    <t>Kőműves</t>
  </si>
  <si>
    <t>Könnyűipari technikus</t>
  </si>
  <si>
    <t>Környezetvédelmi technikus</t>
  </si>
  <si>
    <t>Közlekedésautomatikai technikus</t>
  </si>
  <si>
    <t>Közlekedésüzemvitel-ellátó technikus</t>
  </si>
  <si>
    <t>Központifűtés- és gázhálózatrendszer-szerelő</t>
  </si>
  <si>
    <t>Rendészet és közszolgálat</t>
  </si>
  <si>
    <t>Közszolgálati technikus</t>
  </si>
  <si>
    <t>Légijármű-műszerész technikus</t>
  </si>
  <si>
    <t>Légijármű-szerelő technikus</t>
  </si>
  <si>
    <t>Logisztikai technikus</t>
  </si>
  <si>
    <t>Magasépítő technikus</t>
  </si>
  <si>
    <t>Mechatronikai technikus</t>
  </si>
  <si>
    <t>Mechatronikus karbantartó</t>
  </si>
  <si>
    <t>Mezőgazdasági gépész</t>
  </si>
  <si>
    <t>Mezőgazdasági gépésztechnikus</t>
  </si>
  <si>
    <t>Mezőgazdasági technikus</t>
  </si>
  <si>
    <t>Mozgókép- és animációkészítő</t>
  </si>
  <si>
    <t>Műanyag-feldolgozó</t>
  </si>
  <si>
    <t>Műanyag-feldolgozó technikus</t>
  </si>
  <si>
    <t>Nyomdaipari technikus</t>
  </si>
  <si>
    <t>Nyomdász</t>
  </si>
  <si>
    <t>Optikaitermék-készítő</t>
  </si>
  <si>
    <t>Optikus</t>
  </si>
  <si>
    <t>Ortopédiai műszerész</t>
  </si>
  <si>
    <t>Öntvénykészítő</t>
  </si>
  <si>
    <t>Panziós-fogadós</t>
  </si>
  <si>
    <t>Papírgyártó és -feldolgozó, csomagolószer-gyártó</t>
  </si>
  <si>
    <t>Papírgyártó és -feldolgozó, csomagolószer-gyártó technikus</t>
  </si>
  <si>
    <t>Pék</t>
  </si>
  <si>
    <t>Pék-cukrász</t>
  </si>
  <si>
    <t>Gazdálkodás és menedzsment</t>
  </si>
  <si>
    <t>Pénzügyi-számviteli ügyintéző</t>
  </si>
  <si>
    <t>Perioperatív szakasszisztens</t>
  </si>
  <si>
    <t>Pincér - vendégtéri szakember</t>
  </si>
  <si>
    <t>Postai üzleti ügyintéző</t>
  </si>
  <si>
    <t>Radiográfiai szakasszisztens</t>
  </si>
  <si>
    <t>Rehabilitációs terapeuta</t>
  </si>
  <si>
    <t>Rendészeti őr</t>
  </si>
  <si>
    <t>Sportedző (a sportág megjelölésével) - sportszervező</t>
  </si>
  <si>
    <t>Sütő- és cukrászipari technikus</t>
  </si>
  <si>
    <t>Szakács</t>
  </si>
  <si>
    <t>Szakács szaktechnikus</t>
  </si>
  <si>
    <t>Szárazépítő</t>
  </si>
  <si>
    <t>Szerkezetépítő és -szerelő</t>
  </si>
  <si>
    <t>Szerszám- és készülékgyártó</t>
  </si>
  <si>
    <t>Szigetelő</t>
  </si>
  <si>
    <t>Színház- és rendezvénytechnikus</t>
  </si>
  <si>
    <t>Szőlész-borász</t>
  </si>
  <si>
    <t>Szövettani szakasszisztens</t>
  </si>
  <si>
    <t>Tartósítóipari technikus</t>
  </si>
  <si>
    <t>Tartósítóiparitermék-készítő</t>
  </si>
  <si>
    <t>Távközlési technikus</t>
  </si>
  <si>
    <t>Tejipari technikus</t>
  </si>
  <si>
    <t>Tejtermékkészítő</t>
  </si>
  <si>
    <t>Tetőfedő</t>
  </si>
  <si>
    <t>Útépítő és útfenntartó</t>
  </si>
  <si>
    <t>Útépítő, vasútépítő és -fenntartó technikus</t>
  </si>
  <si>
    <t>Vállalkozási ügyviteli ügyintéző</t>
  </si>
  <si>
    <t>Vasútforgalmi szolgálattevő technikus</t>
  </si>
  <si>
    <t>Vasútijármű-szerelő technikus</t>
  </si>
  <si>
    <t>Vegyész technikus</t>
  </si>
  <si>
    <t>Vegyipari rendszerkezelő</t>
  </si>
  <si>
    <t>Vendégtéri szaktechnikus</t>
  </si>
  <si>
    <t>Villanyszerelő</t>
  </si>
  <si>
    <t>Víz- és csatornarendszer-szerelő</t>
  </si>
  <si>
    <t>Vízügyi munkatárs</t>
  </si>
  <si>
    <t>Vízügyi technikus</t>
  </si>
  <si>
    <t>Honvéd altiszt</t>
  </si>
  <si>
    <t>Rendőr tiszthelyettes</t>
  </si>
  <si>
    <t>Sorszám</t>
  </si>
  <si>
    <t>Szakképesítések/szakképesítés-ráépülések megnevezése</t>
  </si>
  <si>
    <t>Szint</t>
  </si>
  <si>
    <t>Tanulmányi terület</t>
  </si>
  <si>
    <t>Szakmacsoport besorolás</t>
  </si>
  <si>
    <t>Iskolai rendszerű képzési idő</t>
  </si>
  <si>
    <t>Iskolarendszeren kívüli képzési idő</t>
  </si>
  <si>
    <t>A képzés munkarendje</t>
  </si>
  <si>
    <t>MKKR szint</t>
  </si>
  <si>
    <t>A szakképesítésért felelős miniszter</t>
  </si>
  <si>
    <t>A szakképesítésért felelős minisztérium 
a 2014. évi XX. tv. és a 152/2014. Korm. r. alapján -  kiegészítő információ az OKJ rendelethez</t>
  </si>
  <si>
    <t>01</t>
  </si>
  <si>
    <t>XIV</t>
  </si>
  <si>
    <t>800-1000 óra</t>
  </si>
  <si>
    <t>N, E, TK</t>
  </si>
  <si>
    <t>szakképzésért és felnőttképzésért felelős miniszter</t>
  </si>
  <si>
    <t>ITM</t>
  </si>
  <si>
    <t>XVI</t>
  </si>
  <si>
    <t>XXXIII</t>
  </si>
  <si>
    <t>480-720 óra</t>
  </si>
  <si>
    <t>agrárpolitikáért felelős miniszter</t>
  </si>
  <si>
    <t>AM</t>
  </si>
  <si>
    <t>02</t>
  </si>
  <si>
    <t>XXIV</t>
  </si>
  <si>
    <t>N, E, L, TK, T</t>
  </si>
  <si>
    <t>számviteli szabályozásért felelős miniszter</t>
  </si>
  <si>
    <t>PM</t>
  </si>
  <si>
    <t>Államháztartási ügyintéző</t>
  </si>
  <si>
    <t>04</t>
  </si>
  <si>
    <t>960-1440 óra</t>
  </si>
  <si>
    <t>N, E, L, S, TK, T</t>
  </si>
  <si>
    <t>03</t>
  </si>
  <si>
    <t>Állattenyésztő és állategészségügyi technikus</t>
  </si>
  <si>
    <t>-</t>
  </si>
  <si>
    <t>N, E</t>
  </si>
  <si>
    <t>XXII</t>
  </si>
  <si>
    <t>közlekedésért felelős miniszter</t>
  </si>
  <si>
    <t>egészségügyért felelős miniszter</t>
  </si>
  <si>
    <t>EMMI</t>
  </si>
  <si>
    <t>V</t>
  </si>
  <si>
    <t>oktatásért felelős miniszter</t>
  </si>
  <si>
    <t>XLII</t>
  </si>
  <si>
    <t>Artista II. (a szakmairány megnevezésével)</t>
  </si>
  <si>
    <t>XVIII</t>
  </si>
  <si>
    <t>900-1300 óra</t>
  </si>
  <si>
    <t>XI</t>
  </si>
  <si>
    <t>Audiológiai asszisztens és hallásakusztikus</t>
  </si>
  <si>
    <t>1080-1320 óra</t>
  </si>
  <si>
    <t>XL</t>
  </si>
  <si>
    <t>Autóelektronikai műszerész</t>
  </si>
  <si>
    <t>IX</t>
  </si>
  <si>
    <t>Autószerelő</t>
  </si>
  <si>
    <t>Avionikus</t>
  </si>
  <si>
    <t>23. Vízügy</t>
  </si>
  <si>
    <t>VII</t>
  </si>
  <si>
    <t>Bányaművelő technikus</t>
  </si>
  <si>
    <t>05</t>
  </si>
  <si>
    <t>XII</t>
  </si>
  <si>
    <t>N, E, L, TK</t>
  </si>
  <si>
    <t>informatikáért felelős miniszter</t>
  </si>
  <si>
    <t>XXXVI</t>
  </si>
  <si>
    <t>élelmiszeriparért felelős miniszter</t>
  </si>
  <si>
    <t>XVII</t>
  </si>
  <si>
    <t>Bőrfeldolgozó-ipari technikus</t>
  </si>
  <si>
    <t>13</t>
  </si>
  <si>
    <t>CAD-CAM informatikus</t>
  </si>
  <si>
    <t>XIII</t>
  </si>
  <si>
    <t>960-1300 óra</t>
  </si>
  <si>
    <t>XXVII</t>
  </si>
  <si>
    <t>III</t>
  </si>
  <si>
    <t>szociál- és nyugdíjpolitikáért felelős miniszter</t>
  </si>
  <si>
    <t>VI</t>
  </si>
  <si>
    <t>XXXIV</t>
  </si>
  <si>
    <t>Divat- és stílustervező</t>
  </si>
  <si>
    <t>XV</t>
  </si>
  <si>
    <t>Egyházzenész II. (a szakmairány megjelölésével)</t>
  </si>
  <si>
    <t>XXVI</t>
  </si>
  <si>
    <t>Élelmiszeripari analitikus technikus</t>
  </si>
  <si>
    <t>XXXI</t>
  </si>
  <si>
    <t>Élelmiszeripari technikus</t>
  </si>
  <si>
    <t>11</t>
  </si>
  <si>
    <t>VIII</t>
  </si>
  <si>
    <t>Erdészeti gépésztechnikus</t>
  </si>
  <si>
    <t>XXXII</t>
  </si>
  <si>
    <t>erdőgazdálkodásért felelős miniszter</t>
  </si>
  <si>
    <t xml:space="preserve"> -</t>
  </si>
  <si>
    <t>Ergoterapeuta</t>
  </si>
  <si>
    <t>07</t>
  </si>
  <si>
    <t>Fegyverműszerész</t>
  </si>
  <si>
    <t>800 - 1000 óra</t>
  </si>
  <si>
    <t>Festő</t>
  </si>
  <si>
    <t>XXXVII</t>
  </si>
  <si>
    <t>sportpolitikáért felelős miniszter</t>
  </si>
  <si>
    <t>Fizioterápiás asszisztens</t>
  </si>
  <si>
    <t>XXX</t>
  </si>
  <si>
    <t>1200-1400 óra</t>
  </si>
  <si>
    <t>06</t>
  </si>
  <si>
    <t>Fogászati asszisztens</t>
  </si>
  <si>
    <t>Fogtechnikus gyakornok</t>
  </si>
  <si>
    <t>II</t>
  </si>
  <si>
    <t xml:space="preserve">Fotográfus és fotótermék-kereskedő                                                     </t>
  </si>
  <si>
    <t>XXIX</t>
  </si>
  <si>
    <t>XXXV</t>
  </si>
  <si>
    <t xml:space="preserve">N, E, </t>
  </si>
  <si>
    <t>földügyért és térképészetért felelős miniszter</t>
  </si>
  <si>
    <t>Gazdasági informatikus</t>
  </si>
  <si>
    <t>N, E, TK, L, T</t>
  </si>
  <si>
    <t>Gázipari technikus</t>
  </si>
  <si>
    <t>Gépgyártástechnológiai technikus</t>
  </si>
  <si>
    <t>900-1340 óra</t>
  </si>
  <si>
    <t>kultúráért felelős miniszter</t>
  </si>
  <si>
    <t>Gyakorlatos színész (a szakmairány megjelölésével)</t>
  </si>
  <si>
    <t>Gyakorló csecsemő- és gyermekápoló</t>
  </si>
  <si>
    <t>Gyakorló hangszerkészítő és -javító (a hangszercsoport megjelölésével)</t>
  </si>
  <si>
    <t>Gyakorló klinikai laboratóriumi asszisztens</t>
  </si>
  <si>
    <t>Gyakorló mentőápoló</t>
  </si>
  <si>
    <t>Gyakorló szövettani asszisztens</t>
  </si>
  <si>
    <t>Gyermekotthoni asszisztens</t>
  </si>
  <si>
    <t>1300-1560 óra</t>
  </si>
  <si>
    <t>gyermek- és ifjúságvédelemért felelős miniszter</t>
  </si>
  <si>
    <t>Gyógymasszőr</t>
  </si>
  <si>
    <t>1080-1400 óra</t>
  </si>
  <si>
    <t>Gyógypedagógiai segítő munkatárs</t>
  </si>
  <si>
    <t>IV</t>
  </si>
  <si>
    <t>Gyógyszertári asszisztens</t>
  </si>
  <si>
    <t>Hangmester</t>
  </si>
  <si>
    <t>700 - 1050 óra</t>
  </si>
  <si>
    <t>Honvéd altiszt (az ágazat/szakmairány  megjelölésével)</t>
  </si>
  <si>
    <t>N, E, L, T, TK</t>
  </si>
  <si>
    <t>honvédelemért felelős miniszter</t>
  </si>
  <si>
    <t>HM</t>
  </si>
  <si>
    <t>Honvédelmi igazgatási ügyintéző</t>
  </si>
  <si>
    <t>XLIII</t>
  </si>
  <si>
    <t>N</t>
  </si>
  <si>
    <t>XXIII</t>
  </si>
  <si>
    <t>környezetvédelemért felelős miniszter</t>
  </si>
  <si>
    <t>Idegenvezető</t>
  </si>
  <si>
    <t>XXVIII</t>
  </si>
  <si>
    <t>Idegennyelvű ipari és kereskedelmi ügyintéző</t>
  </si>
  <si>
    <t>XXV</t>
  </si>
  <si>
    <t>800-1200 óra</t>
  </si>
  <si>
    <t>Infokommunikációs hálózatépítő és üzemeltető</t>
  </si>
  <si>
    <t xml:space="preserve">Informatikai rendszerüzemeltető </t>
  </si>
  <si>
    <t>Irodai titkár</t>
  </si>
  <si>
    <t>IT mentor</t>
  </si>
  <si>
    <t>Jazz-zenész II. (a szakmairány megjelölésével)</t>
  </si>
  <si>
    <t>Jegyvizsgáló</t>
  </si>
  <si>
    <t>10</t>
  </si>
  <si>
    <t>Kardiológiai és angiológiai asszisztens</t>
  </si>
  <si>
    <t xml:space="preserve">2 év </t>
  </si>
  <si>
    <t>Kerámiaműves</t>
  </si>
  <si>
    <t>Kereskedelmi képviselő</t>
  </si>
  <si>
    <t>Kereskedő</t>
  </si>
  <si>
    <t>720-960 óra</t>
  </si>
  <si>
    <t>Kiadványszerkesztő technikus</t>
  </si>
  <si>
    <t>XIX</t>
  </si>
  <si>
    <t>08</t>
  </si>
  <si>
    <t>Klasszikus zenész II. (a szakmairány megnevezésével)</t>
  </si>
  <si>
    <t>Klinikai neurofiziológiai asszisztens</t>
  </si>
  <si>
    <t>Kocsivizsgáló</t>
  </si>
  <si>
    <t>09</t>
  </si>
  <si>
    <t>Kohászati technikus</t>
  </si>
  <si>
    <t>X</t>
  </si>
  <si>
    <t>Kozmetikus</t>
  </si>
  <si>
    <t>1200- 1400 óra</t>
  </si>
  <si>
    <t>Közlekedésautomatikai műszerész</t>
  </si>
  <si>
    <t>Közművelődési és közönségkapcsolati szakember (a szakmairány megnevezésével)</t>
  </si>
  <si>
    <t>XXXIX</t>
  </si>
  <si>
    <t>Közúti közlekedésüzemvitel-ellátó</t>
  </si>
  <si>
    <t>Közszolgálati ügyintéző</t>
  </si>
  <si>
    <t>XXXVIII</t>
  </si>
  <si>
    <t>XXXVIII. Rendészet és közszolgálat (Rendészet)</t>
  </si>
  <si>
    <t>közszolgálati életpálya kidolgozásáért felelős miniszter</t>
  </si>
  <si>
    <t>BM</t>
  </si>
  <si>
    <t>Látszerész és optikai árucikk-kereskedő</t>
  </si>
  <si>
    <t>Légi közlekedésüzemvitel-ellátó</t>
  </si>
  <si>
    <t>Logisztikai és szállítmányozási ügyintéző</t>
  </si>
  <si>
    <t>Mélyépítő technikus</t>
  </si>
  <si>
    <t>Mentőápoló</t>
  </si>
  <si>
    <t xml:space="preserve">Mezőgazdasági gépésztechnikus </t>
  </si>
  <si>
    <t>Műanyagfeldolgozó technikus</t>
  </si>
  <si>
    <t>Műszaki informatikus</t>
  </si>
  <si>
    <t>Művészeti és médiafotográfus</t>
  </si>
  <si>
    <t xml:space="preserve">kultúráért felelős miniszter </t>
  </si>
  <si>
    <t>Népzenész II. (a szakmairány megjelölésével)</t>
  </si>
  <si>
    <t>Ötvös</t>
  </si>
  <si>
    <t>Pantomimes</t>
  </si>
  <si>
    <t>1400 - 1600 óra</t>
  </si>
  <si>
    <t>Parképítő és fenntartó technikus</t>
  </si>
  <si>
    <t>Pedagógiai- és családsegítő munkatárs</t>
  </si>
  <si>
    <t>Pénzügyi termékértékesítő (bank, befektetés, biztosítás)</t>
  </si>
  <si>
    <t>pénz-, tőke- és biztosítási piac szabályozásáért felelős miniszter</t>
  </si>
  <si>
    <t>Perioperatív asszisztens</t>
  </si>
  <si>
    <t>postaügyért felelős miniszter</t>
  </si>
  <si>
    <t>NVTNM</t>
  </si>
  <si>
    <t>Radiográfiai asszisztens</t>
  </si>
  <si>
    <t>1400-1700 óra</t>
  </si>
  <si>
    <t>Rehabilitációs nevelő, segítő</t>
  </si>
  <si>
    <t>Rendőr tiszthelyettes  (a szakmairány megjelölésével)</t>
  </si>
  <si>
    <t>1800-2500 óra</t>
  </si>
  <si>
    <t>rendészetért felelős miniszter</t>
  </si>
  <si>
    <t>Repülőgép-szerelő</t>
  </si>
  <si>
    <t>Ruhaipari technikus</t>
  </si>
  <si>
    <t>Sportedző (a sportág megjelölésével)</t>
  </si>
  <si>
    <t>Színháztechnikus, szcenikus</t>
  </si>
  <si>
    <t>780-980 óra</t>
  </si>
  <si>
    <t xml:space="preserve">Színpad- és porond technikus </t>
  </si>
  <si>
    <t xml:space="preserve">VI </t>
  </si>
  <si>
    <t>Szobrász</t>
  </si>
  <si>
    <t>Szociális asszisztens</t>
  </si>
  <si>
    <t>Szociális szakgondozó</t>
  </si>
  <si>
    <t>Szoftverfejlesztő</t>
  </si>
  <si>
    <t>Szórakoztató zenész II. (a szakmairány megjelölésével)</t>
  </si>
  <si>
    <t>Táncos II. (a szakmairány megjelölésével)</t>
  </si>
  <si>
    <t>Textilipari technikus</t>
  </si>
  <si>
    <t>800- 1200 óra</t>
  </si>
  <si>
    <t>Textilműves</t>
  </si>
  <si>
    <t>Turisztikai szervező, értékesítő</t>
  </si>
  <si>
    <t>Útépítő és -fenntartó technikus</t>
  </si>
  <si>
    <t>Üvegműves</t>
  </si>
  <si>
    <t>Üzleti szolgáltatási munkatárs</t>
  </si>
  <si>
    <t>Vadgazdálkodási technikus</t>
  </si>
  <si>
    <t>vadgazdálkodásért felelős miniszter</t>
  </si>
  <si>
    <t>Vállalkozási és bérügyintéző</t>
  </si>
  <si>
    <t>Vám-, jövedéki- és termékdíj ügyintéző</t>
  </si>
  <si>
    <t>adópolitikáért felelős miniszter</t>
  </si>
  <si>
    <t>Vasútépítő és -fenntartó technikus</t>
  </si>
  <si>
    <t>Vasútforgalmi szolgálattevő</t>
  </si>
  <si>
    <t>Vasúti árufuvarozási ügyintéző</t>
  </si>
  <si>
    <t>Vasúti jármű dízelmotor- és hajtásszerelő</t>
  </si>
  <si>
    <t>700-1050 óra</t>
  </si>
  <si>
    <t>Vasúti jármű szerkezeti és fékrendszer szerelője</t>
  </si>
  <si>
    <t>12</t>
  </si>
  <si>
    <t>Vasúti jármű villamos rendszereinek szerelője</t>
  </si>
  <si>
    <t>Vendéglátásszervező</t>
  </si>
  <si>
    <t>XLI</t>
  </si>
  <si>
    <t>vízgazdálkodásért felelős miniszter</t>
  </si>
  <si>
    <t>Vízgazdálkodó technikus</t>
  </si>
  <si>
    <t>Vízgépészeti technikus</t>
  </si>
  <si>
    <t>Víziközmű technikus</t>
  </si>
  <si>
    <r>
      <t xml:space="preserve">Tanulók száma
</t>
    </r>
    <r>
      <rPr>
        <sz val="11"/>
        <color rgb="FFFF0000"/>
        <rFont val="Calibri"/>
        <family val="2"/>
        <charset val="238"/>
        <scheme val="minor"/>
      </rPr>
      <t>(Szkt. 54.§-át figyelembe véve,
egész számmal jelezve)</t>
    </r>
  </si>
  <si>
    <t>Az adott sor adatkitöltésének ellenőrzése (Hiba esetén jelenik meg a teljes sorra, kivéve a megjegyzés celláját!)</t>
  </si>
  <si>
    <t>A táblázaton belül balról jobbra haladva szíveskedjék kitölteni a sorok adatait!</t>
  </si>
  <si>
    <t>Kérjük a legördülő menük használatát, ahol a táblázat fejlécében erre jelzést talál. Kérjük az automatikus kitöltés mellőzését, helyette a cella másolása javasolt.</t>
  </si>
  <si>
    <t>Az oszlopok fejléce mutatja a kitöltési kötelezettséget, lehetőséget!</t>
  </si>
  <si>
    <r>
      <rPr>
        <sz val="12"/>
        <color rgb="FF0070C0"/>
        <rFont val="Calibri"/>
        <family val="2"/>
        <charset val="238"/>
        <scheme val="minor"/>
      </rPr>
      <t>A kék színű: kötelező,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rgb="FF00B050"/>
        <rFont val="Calibri"/>
        <family val="2"/>
        <charset val="238"/>
        <scheme val="minor"/>
      </rPr>
      <t>a zöld: opcionális,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0" tint="-0.499984740745262"/>
        <rFont val="Calibri"/>
        <family val="2"/>
        <charset val="238"/>
        <scheme val="minor"/>
      </rPr>
      <t>szürke: automatikusan kitöltésre kerül.</t>
    </r>
  </si>
  <si>
    <t>A piros színű cella az ellenőrzés funkcióját tölti be. "Hiba" jelzés esetén, kérjük a táblázat adott sorának a javítását!</t>
  </si>
  <si>
    <t>Az adott munkalapon egy iskolát annyiszor szükséges feltüntetni, ahány szakma, képzés választási lehetőséget jelöl meg.</t>
  </si>
  <si>
    <t>A megjegyzés rovatba további releváns információk írhatók.</t>
  </si>
  <si>
    <t>A tábla szerkezetén (cella magassága és szélessége), kérem, ne változtasson! A legördülő menü hiányzó listaeleme esetén a problémát a megjegyzés rovatban jelezze.</t>
  </si>
  <si>
    <t>Nyomtatáshoz javasoljuk a A4 méretű és fekvő tájolású, 2 oldal széles beállítást.</t>
  </si>
  <si>
    <r>
      <t xml:space="preserve">A kitöltés után, kérjük, ellenőrizze a helyes adatokat. Az utolsó oszlopban nem szerepelhet a </t>
    </r>
    <r>
      <rPr>
        <sz val="12"/>
        <color rgb="FFFF0000"/>
        <rFont val="Calibri"/>
        <family val="2"/>
        <charset val="238"/>
        <scheme val="minor"/>
      </rPr>
      <t>"Hiba!"</t>
    </r>
    <r>
      <rPr>
        <sz val="12"/>
        <color theme="1"/>
        <rFont val="Calibri"/>
        <family val="2"/>
        <charset val="238"/>
        <scheme val="minor"/>
      </rPr>
      <t xml:space="preserve"> visszajelzés!</t>
    </r>
  </si>
  <si>
    <t>Tanulók száma</t>
  </si>
  <si>
    <r>
      <t xml:space="preserve">Megjegyzés
</t>
    </r>
    <r>
      <rPr>
        <b/>
        <sz val="11"/>
        <color rgb="FFFF0000"/>
        <rFont val="Calibri"/>
        <family val="2"/>
        <charset val="238"/>
        <scheme val="minor"/>
      </rPr>
      <t>(pl.: 3+2 rendszerű, stb.)</t>
    </r>
  </si>
  <si>
    <t>Megjegyzés</t>
  </si>
  <si>
    <t>22a</t>
  </si>
  <si>
    <t>0913</t>
  </si>
  <si>
    <t>G</t>
  </si>
  <si>
    <t>szakmairánya
(db)</t>
  </si>
  <si>
    <t>Ágazat_sorszáma_és_neve_és_Képzési_keretrendszer_szint</t>
  </si>
  <si>
    <t>m</t>
  </si>
  <si>
    <t>n</t>
  </si>
  <si>
    <t>o</t>
  </si>
  <si>
    <t>0724</t>
  </si>
  <si>
    <t>Fluidumkitermelő</t>
  </si>
  <si>
    <t>0715</t>
  </si>
  <si>
    <t>0911</t>
  </si>
  <si>
    <t>0914</t>
  </si>
  <si>
    <t>Általános ápoló</t>
  </si>
  <si>
    <t>0915</t>
  </si>
  <si>
    <t>0910</t>
  </si>
  <si>
    <t>0923</t>
  </si>
  <si>
    <t>0714</t>
  </si>
  <si>
    <t>0713</t>
  </si>
  <si>
    <t>0721</t>
  </si>
  <si>
    <t>0732</t>
  </si>
  <si>
    <t>0722</t>
  </si>
  <si>
    <t>0723</t>
  </si>
  <si>
    <t>0411</t>
  </si>
  <si>
    <t>0716</t>
  </si>
  <si>
    <t>0612</t>
  </si>
  <si>
    <t>Szoftverfejlesztő és -tesztelő</t>
  </si>
  <si>
    <t>0613</t>
  </si>
  <si>
    <t>0417</t>
  </si>
  <si>
    <t>0416</t>
  </si>
  <si>
    <t>0712</t>
  </si>
  <si>
    <t>0212</t>
  </si>
  <si>
    <t>Divatszabó</t>
  </si>
  <si>
    <t>0214</t>
  </si>
  <si>
    <t>Textilgyártó</t>
  </si>
  <si>
    <t>Fotográfus</t>
  </si>
  <si>
    <t>0213</t>
  </si>
  <si>
    <t>0211</t>
  </si>
  <si>
    <t>0413</t>
  </si>
  <si>
    <t>0821</t>
  </si>
  <si>
    <t>0810</t>
  </si>
  <si>
    <t>0811</t>
  </si>
  <si>
    <t>0812</t>
  </si>
  <si>
    <t>0922</t>
  </si>
  <si>
    <t>Szociális ápoló és gondozó</t>
  </si>
  <si>
    <t>Szociális és gyermekvédelmi szakasszisztens</t>
  </si>
  <si>
    <t>Szociális és mentálhigiénés szakgondozó</t>
  </si>
  <si>
    <t>Szociális és rehabilitációs szakgondozó</t>
  </si>
  <si>
    <t>Turisztikai technikus</t>
  </si>
  <si>
    <t>0711</t>
  </si>
  <si>
    <t xml:space="preserve">Szakgimnáziumban oktatható és kapcsolódó szakképesítések </t>
  </si>
  <si>
    <t xml:space="preserve"> </t>
  </si>
  <si>
    <t xml:space="preserve"> Szakképesítés</t>
  </si>
  <si>
    <t xml:space="preserve"> Iskolai rendszerű képzési idő (év)</t>
  </si>
  <si>
    <t xml:space="preserve"> Iskolarend-szeren kívüli képzési idő (óra)</t>
  </si>
  <si>
    <t xml:space="preserve"> A képzés munka-rendje</t>
  </si>
  <si>
    <t xml:space="preserve">Digi-
tális Kompe-
ten
cia Keret-
rendszer szint
</t>
  </si>
  <si>
    <t xml:space="preserve"> megnevezése</t>
  </si>
  <si>
    <t xml:space="preserve"> szakirányai</t>
  </si>
  <si>
    <t>Művészet</t>
  </si>
  <si>
    <t>Artista I.</t>
  </si>
  <si>
    <t>0215</t>
  </si>
  <si>
    <t xml:space="preserve">Akrobata
Légtornász
Zsonglőr
Egyensúlyozó 
Bohóc 
Társulati artista </t>
  </si>
  <si>
    <t xml:space="preserve"> 6 év
3 év</t>
  </si>
  <si>
    <t xml:space="preserve"> N, E</t>
  </si>
  <si>
    <t>Artista II.</t>
  </si>
  <si>
    <t>Akrobata 
Légtornász
Zsonglőr 
Egyensúlyozó 
Bohóc 
Társulati artista</t>
  </si>
  <si>
    <t xml:space="preserve"> 5 év
2 év</t>
  </si>
  <si>
    <t>Egyházzenész I.</t>
  </si>
  <si>
    <t xml:space="preserve">Kántor-énekvezető 
Kántor-kórusvezető 
Kántor-orgonista 
Kántor-gitáros </t>
  </si>
  <si>
    <t>Egyházzenész II.</t>
  </si>
  <si>
    <t>Hangszerkészítő és -javító I.</t>
  </si>
  <si>
    <t xml:space="preserve">fafúvós, rézfúvós, vonós, pengetős, vonókészítő, orgonaépítő, zongora, ütős, 
cimbalom </t>
  </si>
  <si>
    <t>Hangszerkészítő és -javító II.</t>
  </si>
  <si>
    <t>Jazz-zenész I.</t>
  </si>
  <si>
    <t xml:space="preserve">Jazz-énekes 
Jazz-zenész (fafúvós, rézfúvós, húros/vonós, billentyűs, ütős) </t>
  </si>
  <si>
    <t>Jazz-zenész II.</t>
  </si>
  <si>
    <t>Képző- és iparművészeti munkatárs</t>
  </si>
  <si>
    <t xml:space="preserve">Divatstílus- és jelmeztervező
Festő 
Szobrász 
Kerámiaműves 
Művészeti grafikus 
Művészeti és médiafotográfus
Mozgókép és animációtervező
Ötvös 
Textilműves 
Üvegműves </t>
  </si>
  <si>
    <t>5 év
2 év</t>
  </si>
  <si>
    <t>Klasszikus zenész I.</t>
  </si>
  <si>
    <t>Hangkultúra
Klasszikus zenész (fafúvós, rézfúvós, húros/vonós, billentyűs, ütős)
Magánénekes 
Zeneelmélet-szolfézs 
Zeneszerzés</t>
  </si>
  <si>
    <t>Klasszikus zenész II.</t>
  </si>
  <si>
    <t>Hangkultúra 
Klasszikus zenész (fafúvós, rézfúvós, húros/vonós, billentyűs, ütős) 
Magánénekes 
Zeneelmélet-szolfézs 
Zeneszerzés</t>
  </si>
  <si>
    <t>Közművelődés</t>
  </si>
  <si>
    <t>Közművelődési munkatárs</t>
  </si>
  <si>
    <t>Népi kézműves</t>
  </si>
  <si>
    <t>Csipkekészítő 
Faműves, 
fajátékkészítő 
Fazekas 
Gyékény-, szalma- és csuhétárgykészítő
Fonottbútor készítő 
Kézi és gépi hímző 
Szőnyegszövő 
Takács 
Nemezkészítő 
Szíjgyártó-nyerges 
Mézeskalács díszítő 
Kékfestő 
Népi bőrműves 
Papucskészítő</t>
  </si>
  <si>
    <t xml:space="preserve"> 3 év
2 év</t>
  </si>
  <si>
    <t>800–1000 óra</t>
  </si>
  <si>
    <t>Népzenész I.</t>
  </si>
  <si>
    <t>Népi énekes 
Népzenész (fafúvós, húros/vonós, billentyűs, ütős)</t>
  </si>
  <si>
    <t>Népzenész II.</t>
  </si>
  <si>
    <t>Pedagógia</t>
  </si>
  <si>
    <t>Pedagógiai munkatárs</t>
  </si>
  <si>
    <t>0119</t>
  </si>
  <si>
    <t xml:space="preserve">Pedagógiai sszisztens 
Gyógypedagógiai asszisztens </t>
  </si>
  <si>
    <t>Színész I.</t>
  </si>
  <si>
    <t>Bábszínész 
Színházi- és filmszínész 
Pantomimes</t>
  </si>
  <si>
    <t>Színész II.</t>
  </si>
  <si>
    <t xml:space="preserve">Bábszínész 
Színházi- és filmszínész 
Pantomimes </t>
  </si>
  <si>
    <t>Szórakoztató zenész I.</t>
  </si>
  <si>
    <t>Énekes szólista 
Szórakoztató zenész (fafúvós, rézfúvós, húros/vonós, billentyűs, ütős)</t>
  </si>
  <si>
    <t>Szórakoztató zenész II.</t>
  </si>
  <si>
    <t>Táncos I.</t>
  </si>
  <si>
    <t>Klasszikus balett-táncos 
Kortárs-, modern táncos 
Néptáncos 
Színházi táncos</t>
  </si>
  <si>
    <t>Táncos II.</t>
  </si>
  <si>
    <t xml:space="preserve">Klasszikus balett-táncos 
Kortárs-, modern táncos 
Néptáncos 
Színházi táncos </t>
  </si>
  <si>
    <t>Tervezett szakképesítés azonosító száma</t>
  </si>
  <si>
    <r>
      <t xml:space="preserve">Tanulók száma
</t>
    </r>
    <r>
      <rPr>
        <sz val="11"/>
        <color rgb="FFFF0000"/>
        <rFont val="Calibri"/>
        <family val="2"/>
        <charset val="238"/>
        <scheme val="minor"/>
      </rPr>
      <t>(Nkt 4. mellékletét figyelembe véve,
egész számmal jelezve)</t>
    </r>
  </si>
  <si>
    <r>
      <t xml:space="preserve">Évfolyam jele
</t>
    </r>
    <r>
      <rPr>
        <sz val="11"/>
        <color rgb="FFFF0000"/>
        <rFont val="Calibri"/>
        <family val="2"/>
        <charset val="238"/>
        <scheme val="minor"/>
      </rPr>
      <t>(Kérjük, válasszon a legördülő listából!</t>
    </r>
  </si>
  <si>
    <t>"2/14"</t>
  </si>
  <si>
    <t>"3/15"</t>
  </si>
  <si>
    <t>24. Vegyipar</t>
  </si>
  <si>
    <t>06. Építőipar</t>
  </si>
  <si>
    <t>03. Egészségügy</t>
  </si>
  <si>
    <t>19. Specializált gép- és járműgyártás</t>
  </si>
  <si>
    <t>08. Fa- és bútoripar</t>
  </si>
  <si>
    <t>04. Elektronika és elektrotechnika</t>
  </si>
  <si>
    <t>01. Bányászat és kohászat</t>
  </si>
  <si>
    <t>05. Élelmiszeripar</t>
  </si>
  <si>
    <t>16. Kreatív</t>
  </si>
  <si>
    <t>10. Gépészet</t>
  </si>
  <si>
    <t>23. Turizmus-vendéglátás</t>
  </si>
  <si>
    <t>07. Épületgépészet</t>
  </si>
  <si>
    <t>17. Mezőgazdaság és erdészet</t>
  </si>
  <si>
    <t>11. Honvédelem</t>
  </si>
  <si>
    <t>20. Sport</t>
  </si>
  <si>
    <t>21. Szépészet</t>
  </si>
  <si>
    <t>02. Egészségügyi technika</t>
  </si>
  <si>
    <t>22. Szociális</t>
  </si>
  <si>
    <t>15. Közlekedés és szállítmányozás</t>
  </si>
  <si>
    <t>14. Környezetvédelem és vízügy</t>
  </si>
  <si>
    <t>13. Kereskedelem</t>
  </si>
  <si>
    <t>12. Informatika és távközlés</t>
  </si>
  <si>
    <t>18. Rendészet és közszolgálat</t>
  </si>
  <si>
    <t>09. Gazdálkodás és menedzsment</t>
  </si>
  <si>
    <r>
      <t xml:space="preserve">Iskolatípus 
(Technikum/Szakképző Iskola)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</si>
  <si>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"Ksz/12"</t>
  </si>
  <si>
    <t>Tervezett OKJ képzés
azonosító száma</t>
  </si>
  <si>
    <t>OKJ képzések</t>
  </si>
  <si>
    <t xml:space="preserve"> *  Szakképző Iskola: beszámításos (Szakmajegyzék 4-es szintű) képzések</t>
  </si>
  <si>
    <t>Tervezett Szakmajegyzék szerinti szakma
azonosító száma</t>
  </si>
  <si>
    <t>Ágazat (régi)</t>
  </si>
  <si>
    <t>Ágazat (új)</t>
  </si>
  <si>
    <t>OKJ képzés csak technikumban/régi szakgimnáziumban, beszámítás esetén, az ágazatban végzetteknek vehető fel, 5/13. évfolyammal!</t>
  </si>
  <si>
    <t xml:space="preserve"> *  Technikum: érettségi utáni (Szakmajegyzék 5-ös szintű) képzések</t>
  </si>
  <si>
    <t>"Ksz/13"</t>
  </si>
  <si>
    <t>B 1 év (Technikum)</t>
  </si>
  <si>
    <t>B 2 év (Technikum)</t>
  </si>
  <si>
    <t>B 2 év (Szakképző Iskola)</t>
  </si>
  <si>
    <t>B 3 év (Szakképző Iskola)</t>
  </si>
  <si>
    <r>
      <t xml:space="preserve">Beszámításos techikumi/régi szakgimnáziumi </t>
    </r>
    <r>
      <rPr>
        <b/>
        <sz val="12"/>
        <color theme="1"/>
        <rFont val="Calibri"/>
        <family val="2"/>
        <charset val="238"/>
        <scheme val="minor"/>
      </rPr>
      <t>OKJ 54-es szintű 1 éves képzések</t>
    </r>
  </si>
  <si>
    <r>
      <t xml:space="preserve">Várható képzési idő (év)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</si>
  <si>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 xml:space="preserve">Lehetséges Képzési idő </t>
  </si>
  <si>
    <t>B 1 év (Szakképző Iskola)</t>
  </si>
  <si>
    <t>1; 0,5</t>
  </si>
  <si>
    <r>
      <rPr>
        <sz val="11"/>
        <color rgb="FFFF0000"/>
        <rFont val="Calibri"/>
        <family val="2"/>
        <charset val="238"/>
        <scheme val="minor"/>
      </rPr>
      <t>3; 2,5;</t>
    </r>
    <r>
      <rPr>
        <sz val="11"/>
        <color theme="1"/>
        <rFont val="Calibri"/>
        <family val="2"/>
        <charset val="238"/>
        <scheme val="minor"/>
      </rPr>
      <t xml:space="preserve"> 2; 1,5</t>
    </r>
  </si>
  <si>
    <r>
      <rPr>
        <sz val="11"/>
        <color rgb="FFFF0000"/>
        <rFont val="Calibri"/>
        <family val="2"/>
        <charset val="238"/>
        <scheme val="minor"/>
      </rPr>
      <t>2; 1,5;</t>
    </r>
    <r>
      <rPr>
        <sz val="11"/>
        <color theme="1"/>
        <rFont val="Calibri"/>
        <family val="2"/>
        <charset val="238"/>
        <scheme val="minor"/>
      </rPr>
      <t xml:space="preserve"> 1; 0,5</t>
    </r>
  </si>
  <si>
    <t>mj</t>
  </si>
  <si>
    <t>3 éves</t>
  </si>
  <si>
    <r>
      <t xml:space="preserve">3 éves
</t>
    </r>
    <r>
      <rPr>
        <sz val="11"/>
        <rFont val="Calibri"/>
        <family val="2"/>
        <charset val="238"/>
        <scheme val="minor"/>
      </rPr>
      <t>2 éves</t>
    </r>
  </si>
  <si>
    <t>4 éves</t>
  </si>
  <si>
    <r>
      <rPr>
        <sz val="11"/>
        <color theme="1"/>
        <rFont val="Calibri"/>
        <family val="2"/>
        <charset val="238"/>
        <scheme val="minor"/>
      </rPr>
      <t>3; 2,5;</t>
    </r>
    <r>
      <rPr>
        <sz val="11"/>
        <color rgb="FFFF0000"/>
        <rFont val="Calibri"/>
        <family val="2"/>
        <charset val="238"/>
        <scheme val="minor"/>
      </rPr>
      <t xml:space="preserve"> 2; 1,5</t>
    </r>
  </si>
  <si>
    <r>
      <rPr>
        <sz val="11"/>
        <color theme="1"/>
        <rFont val="Calibri"/>
        <family val="2"/>
        <charset val="238"/>
        <scheme val="minor"/>
      </rPr>
      <t>2; 1,5;</t>
    </r>
    <r>
      <rPr>
        <sz val="11"/>
        <color rgb="FFFF0000"/>
        <rFont val="Calibri"/>
        <family val="2"/>
        <charset val="238"/>
        <scheme val="minor"/>
      </rPr>
      <t xml:space="preserve"> 1; 0,5</t>
    </r>
  </si>
  <si>
    <r>
      <rPr>
        <sz val="11"/>
        <color theme="1"/>
        <rFont val="Calibri"/>
        <family val="2"/>
        <charset val="238"/>
        <scheme val="minor"/>
      </rPr>
      <t>4 éves</t>
    </r>
    <r>
      <rPr>
        <sz val="11"/>
        <color rgb="FFFF0000"/>
        <rFont val="Calibri"/>
        <family val="2"/>
        <charset val="238"/>
        <scheme val="minor"/>
      </rPr>
      <t xml:space="preserve">
3 éves</t>
    </r>
  </si>
  <si>
    <r>
      <t xml:space="preserve">1; </t>
    </r>
    <r>
      <rPr>
        <strike/>
        <sz val="11"/>
        <color rgb="FFFF0000"/>
        <rFont val="Calibri"/>
        <family val="2"/>
        <charset val="238"/>
        <scheme val="minor"/>
      </rPr>
      <t>0,5</t>
    </r>
  </si>
  <si>
    <t>Szakképző iskola</t>
  </si>
  <si>
    <t>Szakmajegyzék Évfolyamok jele (szöveg típusú cella)</t>
  </si>
  <si>
    <t>Szakmajegyzék
Képzési idő (év)</t>
  </si>
  <si>
    <t>Érettségire felkészítő</t>
  </si>
  <si>
    <t>Szakmajegyzék
Iskolatípus</t>
  </si>
  <si>
    <r>
      <t>Évfolyam jele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Technikum --&gt; 1/13
Szakképző Iskola --&gt; Ksz/11</t>
    </r>
  </si>
  <si>
    <t>Szakgimnázium Évfolyamok jele (szöveg típusú cella)</t>
  </si>
  <si>
    <r>
      <rPr>
        <b/>
        <u/>
        <sz val="12"/>
        <color theme="1"/>
        <rFont val="Calibri"/>
        <family val="2"/>
        <charset val="238"/>
        <scheme val="minor"/>
      </rPr>
      <t>Szakgimnáziumban iskolarendszerben tanulói jogviszonyban oktatható érettségi utáni</t>
    </r>
    <r>
      <rPr>
        <sz val="12"/>
        <color theme="1"/>
        <rFont val="Calibri"/>
        <family val="2"/>
        <charset val="238"/>
        <scheme val="minor"/>
      </rPr>
      <t xml:space="preserve"> új (nem OKJ képzés, nem Szakmajegyzék szerinti szakma) szakképesítések az 1/13., előzetes tanulmányok beszámítása esetén a 2/14. és a 3/15. évfolyamokon Művészet, Pedagógia és Közművelődés tanulmányi területeken</t>
    </r>
  </si>
  <si>
    <r>
      <t>Érettségi felkészítő
Munkarend
régi és</t>
    </r>
    <r>
      <rPr>
        <b/>
        <sz val="11"/>
        <color rgb="FFFFC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technikum</t>
    </r>
  </si>
  <si>
    <r>
      <t xml:space="preserve">Iskolatípus 
(Technikum/Szakképző iskola (3+2))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</si>
  <si>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</t>
    </r>
    <r>
      <rPr>
        <b/>
        <sz val="11"/>
        <color rgb="FFFF0000"/>
        <rFont val="Calibri"/>
        <family val="2"/>
        <charset val="238"/>
        <scheme val="minor"/>
      </rPr>
      <t>Szakgimnáziumi szakképesítés</t>
    </r>
    <r>
      <rPr>
        <b/>
        <sz val="11"/>
        <rFont val="Calibri"/>
        <family val="2"/>
        <charset val="238"/>
        <scheme val="minor"/>
      </rPr>
      <t xml:space="preserve"> megnevezése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</si>
  <si>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Budapesti Komplex SZC Kozma Lajos Faipari és Kreatív Technikum</t>
  </si>
  <si>
    <t>Budapesti Komplex SZC Újbudai Szakiskola és Szakképző Iskola</t>
  </si>
  <si>
    <t>Győri SZC Glück Frigyes Turisztikai és Vendéglátóipari Technikum és Szakképző Iskola</t>
  </si>
  <si>
    <t>Kisvárdai SZC Csengeri Ady Endre Technikum és Kollégium</t>
  </si>
  <si>
    <t>Siófoki SZC Hikman Béla Szakképző Iskola</t>
  </si>
  <si>
    <t>Vas Megyei SZC III. Béla Technikum és Kollégium</t>
  </si>
  <si>
    <t>Mátyás király utca 14-16.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</si>
  <si>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Szakmajegyzék szerinti szakma megnevezése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</si>
  <si>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16a</t>
  </si>
  <si>
    <t>Csecsemő- és gyermekápoló</t>
  </si>
  <si>
    <t>Alapápolási munkatárs</t>
  </si>
  <si>
    <t>22b</t>
  </si>
  <si>
    <t>Oktatás</t>
  </si>
  <si>
    <t>25. Oktatás</t>
  </si>
  <si>
    <t>132a</t>
  </si>
  <si>
    <t>0188</t>
  </si>
  <si>
    <t>Oktatási szakasszisztens</t>
  </si>
  <si>
    <t>141a</t>
  </si>
  <si>
    <t>Hibrid és elektromos gépjármű mechatronikus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</si>
  <si>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>ervezett képzés megnevezése</t>
    </r>
  </si>
  <si>
    <t>Kitöltési útmutató - beiskolázás 2022-2023. tanév 2. kör</t>
  </si>
  <si>
    <t>A munkalapon lévő táblázatba szükséges felvezetni a 2022-2023. tanévben tervezett képzések fontosabb beiskolázási adatait.</t>
  </si>
  <si>
    <t>Szakmajegyzék szerinti szakmák - 2022-2023. tanévben indítani tervezett Szakmajegyzék szerinti szakmák tanulói és felnőttképzési jogviszonyban</t>
  </si>
  <si>
    <t>A kiküldött fájlelnevezést visszaküldéskor a szakképzési centrum rövid nevével (pl.: BMSZC_2022-2023_2.kör.xlsx) szíveskedjen ellátni!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</si>
  <si>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</t>
    </r>
    <r>
      <rPr>
        <b/>
        <sz val="11"/>
        <color rgb="FFFF0000"/>
        <rFont val="Calibri"/>
        <family val="2"/>
        <charset val="238"/>
        <scheme val="minor"/>
      </rPr>
      <t>egy éves OKJ szakképesítés megnevezése az 5/13. éfvolyamon</t>
    </r>
    <r>
      <rPr>
        <b/>
        <sz val="11"/>
        <rFont val="Calibri"/>
        <family val="2"/>
        <charset val="238"/>
        <scheme val="minor"/>
      </rPr>
      <t xml:space="preserve"> a 2021-2022. tanévben ágazatban érettségizett tanulók részére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</si>
  <si>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r>
      <t xml:space="preserve">Jogviszony
</t>
    </r>
    <r>
      <rPr>
        <sz val="11"/>
        <color rgb="FFFF0000"/>
        <rFont val="Calibri"/>
        <family val="2"/>
        <charset val="238"/>
        <scheme val="minor"/>
      </rPr>
      <t>Technikum --&gt;Felnőttképzési jogviszony
Szakképző Iskola (3+2)--&gt; Tanulói jogviszony</t>
    </r>
    <r>
      <rPr>
        <b/>
        <sz val="11"/>
        <rFont val="Calibri"/>
        <family val="2"/>
        <charset val="238"/>
        <scheme val="minor"/>
      </rPr>
      <t xml:space="preserve">
</t>
    </r>
  </si>
  <si>
    <t>Nappali rendszerű oktatás</t>
  </si>
  <si>
    <r>
      <t xml:space="preserve">Megjegyzés
</t>
    </r>
    <r>
      <rPr>
        <b/>
        <sz val="11"/>
        <color rgb="FFFF0000"/>
        <rFont val="Calibri"/>
        <family val="2"/>
        <charset val="238"/>
        <scheme val="minor"/>
      </rPr>
      <t>(pl.: Szakmairány, Határon túli magyarok képzése, Beszámítás, Intenzív képzés, stb.)</t>
    </r>
  </si>
  <si>
    <t>A 2022-2023. tanévben indítani tervezett OKJ szakképesítések az 5/13. éfvolyamon a 2021-2022. tanévben ágazatban érettségizett tanulók részére</t>
  </si>
  <si>
    <r>
      <rPr>
        <b/>
        <u/>
        <sz val="12"/>
        <color theme="1"/>
        <rFont val="Calibri"/>
        <family val="2"/>
        <charset val="238"/>
        <scheme val="minor"/>
      </rPr>
      <t>Érettségire felkészítő 2 éves képzések</t>
    </r>
    <r>
      <rPr>
        <sz val="12"/>
        <color theme="1"/>
        <rFont val="Calibri"/>
        <family val="2"/>
        <charset val="238"/>
        <scheme val="minor"/>
      </rPr>
      <t xml:space="preserve"> Szakképző iskolában (3+2 rendszerű, </t>
    </r>
    <r>
      <rPr>
        <sz val="12"/>
        <color rgb="FFFF0000"/>
        <rFont val="Calibri"/>
        <family val="2"/>
        <charset val="238"/>
        <scheme val="minor"/>
      </rPr>
      <t>2021-22-es tanévben Szakképző iskolában végzett tanulók részére tanulói jogviszonyban</t>
    </r>
    <r>
      <rPr>
        <sz val="12"/>
        <color theme="1"/>
        <rFont val="Calibri"/>
        <family val="2"/>
        <charset val="238"/>
        <scheme val="minor"/>
      </rPr>
      <t xml:space="preserve"> és Technikumban (korábban iskolai rendszerben végzett "szakmunkástanulók" részére felnőttképzési jogviszonyban)</t>
    </r>
  </si>
  <si>
    <t>NSZFH/310/000171-67/2022</t>
  </si>
  <si>
    <t>Új ágazat.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</si>
</sst>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&quot;0&quot;General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6"/>
      <color rgb="FF000000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rgb="FFFF000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2" borderId="1" applyNumberFormat="0" applyFont="0" applyAlignment="0" applyProtection="0"/>
    <xf numFmtId="0" fontId="5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1" fillId="0" borderId="0" xfId="0" applyFont="1" applyFill="1" applyProtection="1"/>
    <xf numFmtId="0" fontId="0" fillId="0" borderId="0" xfId="0" applyAlignment="1">
      <alignment horizontal="left" vertical="center"/>
    </xf>
    <xf numFmtId="0" fontId="6" fillId="4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13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6" fillId="6" borderId="2" xfId="1" applyFont="1" applyFill="1" applyBorder="1" applyAlignment="1" applyProtection="1">
      <alignment horizontal="center" vertical="center" wrapText="1"/>
    </xf>
    <xf numFmtId="0" fontId="0" fillId="0" borderId="0" xfId="0"/>
    <xf numFmtId="164" fontId="1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3" fillId="4" borderId="2" xfId="1" applyFont="1" applyFill="1" applyBorder="1" applyAlignment="1" applyProtection="1">
      <alignment horizontal="left" vertical="center" wrapText="1"/>
    </xf>
    <xf numFmtId="0" fontId="15" fillId="0" borderId="0" xfId="0" applyFont="1"/>
    <xf numFmtId="0" fontId="0" fillId="0" borderId="0" xfId="0" applyAlignment="1">
      <alignment vertical="center"/>
    </xf>
    <xf numFmtId="0" fontId="0" fillId="5" borderId="2" xfId="0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vertical="center" wrapText="1"/>
      <protection locked="0"/>
    </xf>
    <xf numFmtId="0" fontId="6" fillId="5" borderId="2" xfId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3" fontId="0" fillId="8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6" fillId="10" borderId="2" xfId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20" fillId="10" borderId="0" xfId="0" applyNumberFormat="1" applyFont="1" applyFill="1"/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0" fontId="26" fillId="0" borderId="0" xfId="0" applyFont="1"/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 applyProtection="1">
      <alignment horizontal="center" vertical="center" wrapText="1"/>
    </xf>
    <xf numFmtId="0" fontId="23" fillId="13" borderId="2" xfId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4" fillId="5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vertical="center" wrapText="1"/>
    </xf>
    <xf numFmtId="0" fontId="20" fillId="13" borderId="2" xfId="0" applyFont="1" applyFill="1" applyBorder="1" applyAlignment="1">
      <alignment horizontal="center" vertical="center" wrapText="1"/>
    </xf>
    <xf numFmtId="49" fontId="20" fillId="13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justify" vertical="center" wrapText="1"/>
    </xf>
    <xf numFmtId="0" fontId="14" fillId="9" borderId="0" xfId="0" applyFont="1" applyFill="1"/>
    <xf numFmtId="0" fontId="15" fillId="9" borderId="0" xfId="0" applyFont="1" applyFill="1"/>
    <xf numFmtId="0" fontId="15" fillId="9" borderId="0" xfId="0" applyFont="1" applyFill="1" applyAlignment="1">
      <alignment wrapText="1"/>
    </xf>
    <xf numFmtId="0" fontId="0" fillId="5" borderId="2" xfId="0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49" fontId="38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9" fontId="0" fillId="0" borderId="0" xfId="0" applyNumberFormat="1"/>
    <xf numFmtId="0" fontId="39" fillId="0" borderId="18" xfId="0" applyFont="1" applyBorder="1" applyAlignment="1"/>
    <xf numFmtId="0" fontId="14" fillId="0" borderId="0" xfId="0" applyFont="1"/>
    <xf numFmtId="1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vertical="center" wrapText="1"/>
    </xf>
    <xf numFmtId="0" fontId="14" fillId="0" borderId="0" xfId="0" applyFont="1" applyBorder="1"/>
    <xf numFmtId="0" fontId="27" fillId="0" borderId="0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textRotation="90" wrapText="1"/>
    </xf>
    <xf numFmtId="0" fontId="27" fillId="0" borderId="6" xfId="0" applyFont="1" applyBorder="1" applyAlignment="1">
      <alignment vertical="center" textRotation="90" wrapText="1"/>
    </xf>
    <xf numFmtId="49" fontId="27" fillId="0" borderId="2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vertical="center" wrapText="1"/>
    </xf>
    <xf numFmtId="1" fontId="27" fillId="0" borderId="20" xfId="0" applyNumberFormat="1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49" fontId="27" fillId="0" borderId="6" xfId="0" applyNumberFormat="1" applyFont="1" applyBorder="1" applyAlignment="1">
      <alignment horizontal="center" vertical="center" wrapText="1"/>
    </xf>
    <xf numFmtId="1" fontId="27" fillId="9" borderId="6" xfId="0" applyNumberFormat="1" applyFont="1" applyFill="1" applyBorder="1" applyAlignment="1">
      <alignment vertical="center" wrapText="1"/>
    </xf>
    <xf numFmtId="0" fontId="27" fillId="9" borderId="2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vertical="center" wrapText="1"/>
    </xf>
    <xf numFmtId="0" fontId="27" fillId="9" borderId="5" xfId="0" applyFont="1" applyFill="1" applyBorder="1" applyAlignment="1">
      <alignment horizontal="center" vertical="center" wrapText="1"/>
    </xf>
    <xf numFmtId="49" fontId="27" fillId="9" borderId="2" xfId="0" applyNumberFormat="1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/>
    <xf numFmtId="1" fontId="14" fillId="0" borderId="2" xfId="0" applyNumberFormat="1" applyFont="1" applyBorder="1"/>
    <xf numFmtId="0" fontId="14" fillId="0" borderId="0" xfId="0" applyFont="1" applyAlignment="1">
      <alignment horizontal="center"/>
    </xf>
    <xf numFmtId="49" fontId="14" fillId="0" borderId="0" xfId="0" applyNumberFormat="1" applyFont="1"/>
    <xf numFmtId="0" fontId="38" fillId="13" borderId="2" xfId="0" applyFont="1" applyFill="1" applyBorder="1" applyAlignment="1">
      <alignment horizontal="center" vertical="center" wrapText="1"/>
    </xf>
    <xf numFmtId="49" fontId="38" fillId="13" borderId="2" xfId="0" applyNumberFormat="1" applyFont="1" applyFill="1" applyBorder="1" applyAlignment="1">
      <alignment horizontal="center" vertical="center" wrapText="1"/>
    </xf>
    <xf numFmtId="0" fontId="14" fillId="4" borderId="0" xfId="0" applyFont="1" applyFill="1"/>
    <xf numFmtId="0" fontId="15" fillId="4" borderId="0" xfId="0" applyFont="1" applyFill="1" applyAlignment="1">
      <alignment wrapText="1"/>
    </xf>
    <xf numFmtId="0" fontId="41" fillId="4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49" fontId="0" fillId="3" borderId="2" xfId="0" quotePrefix="1" applyNumberFormat="1" applyFill="1" applyBorder="1" applyAlignment="1">
      <alignment horizontal="center" vertical="center"/>
    </xf>
    <xf numFmtId="0" fontId="6" fillId="4" borderId="19" xfId="1" applyFont="1" applyFill="1" applyBorder="1" applyAlignment="1" applyProtection="1">
      <alignment horizontal="center" vertical="center" wrapText="1"/>
    </xf>
    <xf numFmtId="49" fontId="0" fillId="4" borderId="5" xfId="0" quotePrefix="1" applyNumberFormat="1" applyFill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42" fillId="9" borderId="0" xfId="0" applyFont="1" applyFill="1" applyAlignment="1">
      <alignment wrapText="1"/>
    </xf>
    <xf numFmtId="0" fontId="30" fillId="5" borderId="0" xfId="0" applyFont="1" applyFill="1"/>
    <xf numFmtId="0" fontId="0" fillId="5" borderId="0" xfId="0" applyFill="1" applyAlignment="1">
      <alignment wrapText="1"/>
    </xf>
    <xf numFmtId="0" fontId="0" fillId="5" borderId="0" xfId="0" applyFill="1"/>
    <xf numFmtId="0" fontId="14" fillId="5" borderId="0" xfId="0" applyFont="1" applyFill="1"/>
    <xf numFmtId="0" fontId="15" fillId="5" borderId="0" xfId="0" applyFont="1" applyFill="1" applyAlignment="1">
      <alignment wrapText="1"/>
    </xf>
    <xf numFmtId="0" fontId="15" fillId="5" borderId="0" xfId="0" applyFont="1" applyFill="1"/>
    <xf numFmtId="0" fontId="31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33" fillId="5" borderId="0" xfId="0" applyFont="1" applyFill="1" applyAlignment="1">
      <alignment wrapText="1"/>
    </xf>
    <xf numFmtId="0" fontId="35" fillId="5" borderId="0" xfId="0" applyFont="1" applyFill="1"/>
    <xf numFmtId="0" fontId="0" fillId="4" borderId="5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10" borderId="2" xfId="0" applyFill="1" applyBorder="1"/>
    <xf numFmtId="0" fontId="16" fillId="9" borderId="2" xfId="25" applyFont="1" applyFill="1" applyBorder="1" applyAlignment="1">
      <alignment horizontal="left" vertical="center" wrapText="1"/>
    </xf>
    <xf numFmtId="0" fontId="46" fillId="4" borderId="2" xfId="0" applyFont="1" applyFill="1" applyBorder="1" applyAlignment="1">
      <alignment horizontal="center" vertical="center" wrapText="1"/>
    </xf>
    <xf numFmtId="49" fontId="46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46" fillId="9" borderId="2" xfId="0" applyFont="1" applyFill="1" applyBorder="1" applyAlignment="1">
      <alignment horizontal="center" vertical="center" wrapText="1"/>
    </xf>
    <xf numFmtId="49" fontId="46" fillId="9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/>
    <xf numFmtId="0" fontId="0" fillId="9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4" fillId="5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5" borderId="4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</cellXfs>
  <cellStyles count="26">
    <cellStyle name="Ezres 2" xfId="5" xr:uid="{00000000-0005-0000-0000-000000000000}"/>
    <cellStyle name="Ezres 2 2" xfId="10" xr:uid="{00000000-0005-0000-0000-000001000000}"/>
    <cellStyle name="Ezres 2 2 2" xfId="14" xr:uid="{00000000-0005-0000-0000-000002000000}"/>
    <cellStyle name="Ezres 2 2 2 2" xfId="21" xr:uid="{00000000-0005-0000-0000-000003000000}"/>
    <cellStyle name="Ezres 2 2 3" xfId="24" xr:uid="{00000000-0005-0000-0000-000004000000}"/>
    <cellStyle name="Ezres 2 3" xfId="15" xr:uid="{00000000-0005-0000-0000-000005000000}"/>
    <cellStyle name="Ezres 2 3 2" xfId="20" xr:uid="{00000000-0005-0000-0000-000006000000}"/>
    <cellStyle name="Ezres 2 4" xfId="23" xr:uid="{00000000-0005-0000-0000-000007000000}"/>
    <cellStyle name="Ezres 3" xfId="3" xr:uid="{00000000-0005-0000-0000-000008000000}"/>
    <cellStyle name="Ezres 3 2" xfId="16" xr:uid="{00000000-0005-0000-0000-000009000000}"/>
    <cellStyle name="Ezres 3 2 2" xfId="19" xr:uid="{00000000-0005-0000-0000-00000A000000}"/>
    <cellStyle name="Ezres 3 3" xfId="22" xr:uid="{00000000-0005-0000-0000-00000B000000}"/>
    <cellStyle name="Jegyzet 2" xfId="8" xr:uid="{00000000-0005-0000-0000-00000C000000}"/>
    <cellStyle name="Jegyzet 2 2" xfId="17" xr:uid="{00000000-0005-0000-0000-00000D000000}"/>
    <cellStyle name="Normál" xfId="0" builtinId="0"/>
    <cellStyle name="Normál 2" xfId="4" xr:uid="{00000000-0005-0000-0000-00000F000000}"/>
    <cellStyle name="Normál 2 2" xfId="12" xr:uid="{00000000-0005-0000-0000-000010000000}"/>
    <cellStyle name="Normál 2 3" xfId="25" xr:uid="{5618C58B-40A1-4F0F-9015-EB809ADA9631}"/>
    <cellStyle name="Normál 3" xfId="7" xr:uid="{00000000-0005-0000-0000-000011000000}"/>
    <cellStyle name="Normál 4" xfId="6" xr:uid="{00000000-0005-0000-0000-000012000000}"/>
    <cellStyle name="Normál 5" xfId="2" xr:uid="{00000000-0005-0000-0000-000013000000}"/>
    <cellStyle name="Normál 6" xfId="9" xr:uid="{00000000-0005-0000-0000-000014000000}"/>
    <cellStyle name="Normál 7" xfId="11" xr:uid="{00000000-0005-0000-0000-000015000000}"/>
    <cellStyle name="Normál 8" xfId="1" xr:uid="{00000000-0005-0000-0000-000016000000}"/>
    <cellStyle name="Normál 9" xfId="18" xr:uid="{00000000-0005-0000-0000-000017000000}"/>
    <cellStyle name="Normál_Munka1" xfId="13" xr:uid="{00000000-0005-0000-0000-000018000000}"/>
  </cellStyles>
  <dxfs count="0"/>
  <tableStyles count="0" defaultTableStyle="TableStyleMedium2" defaultPivotStyle="PivotStyleLight16"/>
  <colors>
    <mruColors>
      <color rgb="FFCBF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P&#243;tig&#233;nyek/00_NSZFH%20&#246;ssz_2022-2023_2.k&#246;r%20p&#243;t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BA/37_Tolna%20Megyei%20SZC_2022-2023_2.k&#246;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Szak&#225;cs%20Andr&#225;s/36_Tatab&#225;nyai_SZC_2022-2023_2.k&#246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OKJ képzések"/>
      <sheetName val="Szakmajegyzék szerinti szakmák"/>
      <sheetName val="Érettségire felkészítő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Bajai_Szakképzési_Centrum</v>
          </cell>
          <cell r="C2" t="str">
            <v>Bács-Kiskun</v>
          </cell>
          <cell r="X2" t="str">
            <v>"1/13"</v>
          </cell>
        </row>
        <row r="3">
          <cell r="B3" t="str">
            <v>Baranya_Megyei_Szakképzési_Centrum</v>
          </cell>
          <cell r="C3" t="str">
            <v>Baranya</v>
          </cell>
          <cell r="X3" t="str">
            <v>"Ksz/11"</v>
          </cell>
        </row>
        <row r="4">
          <cell r="B4" t="str">
            <v>Békéscsabai_Szakképzési_Centrum</v>
          </cell>
          <cell r="C4" t="str">
            <v>Békés</v>
          </cell>
        </row>
        <row r="5">
          <cell r="B5" t="str">
            <v>Berettyóújfalui_Szakképzési_Centrum</v>
          </cell>
          <cell r="C5" t="str">
            <v>Hajdú-Bihar</v>
          </cell>
        </row>
        <row r="6">
          <cell r="B6" t="str">
            <v>Budapesti_Gazdasági_Szakképzési_Centrum</v>
          </cell>
          <cell r="C6" t="str">
            <v>Budapest</v>
          </cell>
        </row>
        <row r="7">
          <cell r="B7" t="str">
            <v>Budapesti_Gépészeti_Szakképzési_Centrum</v>
          </cell>
          <cell r="C7" t="str">
            <v>Budapest</v>
          </cell>
        </row>
        <row r="8">
          <cell r="B8" t="str">
            <v>Budapesti_Komplex_Szakképzési_Centrum</v>
          </cell>
          <cell r="C8" t="str">
            <v>Budapest</v>
          </cell>
        </row>
        <row r="9">
          <cell r="B9" t="str">
            <v>Budapesti_Műszaki_Szakképzési_Centrum</v>
          </cell>
          <cell r="C9" t="str">
            <v>Budapest</v>
          </cell>
        </row>
        <row r="10">
          <cell r="B10" t="str">
            <v>Ceglédi_Szakképzési_Centrum</v>
          </cell>
          <cell r="C10" t="str">
            <v>Pest</v>
          </cell>
        </row>
        <row r="11">
          <cell r="B11" t="str">
            <v>Debreceni_Szakképzési_Centrum</v>
          </cell>
          <cell r="C11" t="str">
            <v>Hajdú-Bihar</v>
          </cell>
        </row>
        <row r="12">
          <cell r="B12" t="str">
            <v>Dunaújvárosi_Szakképzési_Centrum</v>
          </cell>
          <cell r="C12" t="str">
            <v>Fejér</v>
          </cell>
        </row>
        <row r="13">
          <cell r="B13" t="str">
            <v>Érdi_Szakképzési_Centrum</v>
          </cell>
          <cell r="C13" t="str">
            <v>Pest</v>
          </cell>
        </row>
        <row r="14">
          <cell r="B14" t="str">
            <v>Esztergomi_Szakképzési_Centrum</v>
          </cell>
          <cell r="C14" t="str">
            <v>Komárom-Esztergom</v>
          </cell>
        </row>
        <row r="15">
          <cell r="B15" t="str">
            <v>Győri_Szakképzési_Centrum</v>
          </cell>
          <cell r="C15" t="str">
            <v>Győr-Moson-Sopron</v>
          </cell>
        </row>
        <row r="16">
          <cell r="B16" t="str">
            <v>Gyulai_Szakképzési_Centrum</v>
          </cell>
          <cell r="C16" t="str">
            <v>Békés</v>
          </cell>
        </row>
        <row r="17">
          <cell r="B17" t="str">
            <v>Heves_Megyei_Szakképzési_Centrum</v>
          </cell>
          <cell r="C17" t="str">
            <v>Heves</v>
          </cell>
        </row>
        <row r="18">
          <cell r="B18" t="str">
            <v>Hódmezővásárhelyi_Szakképzési_Centrum</v>
          </cell>
          <cell r="C18" t="str">
            <v>Csongrád-Csanád</v>
          </cell>
        </row>
        <row r="19">
          <cell r="B19" t="str">
            <v>Kaposvári_Szakképzési_Centrum</v>
          </cell>
          <cell r="C19" t="str">
            <v>Somogy</v>
          </cell>
        </row>
        <row r="20">
          <cell r="B20" t="str">
            <v>Karcagi_Szakképzési_Centrum</v>
          </cell>
          <cell r="C20" t="str">
            <v>Jász-Nagykun-Szolnok</v>
          </cell>
        </row>
        <row r="21">
          <cell r="B21" t="str">
            <v>Kecskeméti_Szakképzési_Centrum</v>
          </cell>
          <cell r="C21" t="str">
            <v>Bács-Kiskun</v>
          </cell>
        </row>
        <row r="22">
          <cell r="B22" t="str">
            <v>Kiskunhalasi_Szakképzési_Centrum</v>
          </cell>
          <cell r="C22" t="str">
            <v>Bács-Kiskun</v>
          </cell>
        </row>
        <row r="23">
          <cell r="B23" t="str">
            <v>Kisvárdai_Szakképzési_Centrum</v>
          </cell>
          <cell r="C23" t="str">
            <v>Szabolcs-Szatmár-Bereg</v>
          </cell>
        </row>
        <row r="24">
          <cell r="B24" t="str">
            <v>Mátészalkai_Szakképzési_Centrum</v>
          </cell>
          <cell r="C24" t="str">
            <v>Szabolcs-Szatmár-Bereg</v>
          </cell>
        </row>
        <row r="25">
          <cell r="B25" t="str">
            <v>Miskolci_Szakképzési_Centrum</v>
          </cell>
          <cell r="C25" t="str">
            <v>Borsod-Abaúj-Zemplén</v>
          </cell>
        </row>
        <row r="26">
          <cell r="B26" t="str">
            <v>Nagykanizsai_Szakképzési_Centrum</v>
          </cell>
          <cell r="C26" t="str">
            <v>Zala</v>
          </cell>
        </row>
        <row r="27">
          <cell r="B27" t="str">
            <v>Nógrád_Megyei_Szakképzési_Centrum</v>
          </cell>
          <cell r="C27" t="str">
            <v>Nógrád</v>
          </cell>
        </row>
        <row r="28">
          <cell r="B28" t="str">
            <v>Nyíregyházi_Szakképzési_Centrum</v>
          </cell>
          <cell r="C28" t="str">
            <v>Szabolcs-Szatmár-Bereg</v>
          </cell>
        </row>
        <row r="29">
          <cell r="B29" t="str">
            <v>Ózdi_Szakképzési_Centrum</v>
          </cell>
          <cell r="C29" t="str">
            <v>Borsod-Abaúj-Zemplén</v>
          </cell>
        </row>
        <row r="30">
          <cell r="B30" t="str">
            <v>Pápai_Szakképzési_Centrum</v>
          </cell>
          <cell r="C30" t="str">
            <v>Veszprém</v>
          </cell>
        </row>
        <row r="31">
          <cell r="B31" t="str">
            <v>Siófoki_Szakképzési_Centrum</v>
          </cell>
          <cell r="C31" t="str">
            <v>Somogy</v>
          </cell>
        </row>
        <row r="32">
          <cell r="B32" t="str">
            <v>Soproni_Szakképzési_Centrum</v>
          </cell>
          <cell r="C32" t="str">
            <v>Győr-Moson-Sopron</v>
          </cell>
        </row>
        <row r="33">
          <cell r="B33" t="str">
            <v>Szegedi_Szakképzési_Centrum</v>
          </cell>
          <cell r="C33" t="str">
            <v>Csongrád-Csanád</v>
          </cell>
        </row>
        <row r="34">
          <cell r="B34" t="str">
            <v>Székesfehérvári_Szakképzési_Centrum</v>
          </cell>
          <cell r="C34" t="str">
            <v>Fejér</v>
          </cell>
        </row>
        <row r="35">
          <cell r="B35" t="str">
            <v>Szerencsi_Szakképzési_Centrum</v>
          </cell>
          <cell r="C35" t="str">
            <v>Borsod-Abaúj-Zemplén</v>
          </cell>
        </row>
        <row r="36">
          <cell r="B36" t="str">
            <v>Szolnoki_Szakképzési_Centrum</v>
          </cell>
          <cell r="C36" t="str">
            <v>Jász-Nagykun-Szolnok</v>
          </cell>
        </row>
        <row r="37">
          <cell r="B37" t="str">
            <v>Tatabányai_Szakképzési_Centrum</v>
          </cell>
          <cell r="C37" t="str">
            <v>Komárom-Esztergom</v>
          </cell>
        </row>
        <row r="38">
          <cell r="B38" t="str">
            <v>Tolna_Megyei_Szakképzési_Centrum</v>
          </cell>
          <cell r="C38" t="str">
            <v>Tolna</v>
          </cell>
        </row>
        <row r="39">
          <cell r="B39" t="str">
            <v>Váci_Szakképzési_Centrum</v>
          </cell>
          <cell r="C39" t="str">
            <v>Pest</v>
          </cell>
        </row>
        <row r="40">
          <cell r="B40" t="str">
            <v>Vas_Megyei_Szakképzési_Centrum</v>
          </cell>
          <cell r="C40" t="str">
            <v>Vas</v>
          </cell>
        </row>
        <row r="41">
          <cell r="B41" t="str">
            <v>Veszprémi_Szakképzési_Centrum</v>
          </cell>
          <cell r="C41" t="str">
            <v>Veszprém</v>
          </cell>
        </row>
        <row r="42">
          <cell r="B42" t="str">
            <v>Zalaegerszegi_Szakképzési_Centrum</v>
          </cell>
          <cell r="C42" t="str">
            <v>Zala</v>
          </cell>
        </row>
      </sheetData>
      <sheetData sheetId="6"/>
      <sheetData sheetId="7">
        <row r="4">
          <cell r="C4" t="str">
            <v>Abroncsgyártó</v>
          </cell>
          <cell r="D4">
            <v>4</v>
          </cell>
          <cell r="E4" t="str">
            <v>0722</v>
          </cell>
          <cell r="F4">
            <v>24</v>
          </cell>
          <cell r="G4" t="str">
            <v>01</v>
          </cell>
          <cell r="H4" t="str">
            <v>Abroncsgyártó</v>
          </cell>
          <cell r="J4" t="str">
            <v>3 év</v>
          </cell>
          <cell r="K4" t="str">
            <v>2 év</v>
          </cell>
          <cell r="L4">
            <v>5</v>
          </cell>
          <cell r="M4" t="str">
            <v>24. Vegyipar</v>
          </cell>
        </row>
        <row r="5">
          <cell r="C5" t="str">
            <v>Ács</v>
          </cell>
          <cell r="D5">
            <v>4</v>
          </cell>
          <cell r="E5" t="str">
            <v>0732</v>
          </cell>
          <cell r="F5" t="str">
            <v>06</v>
          </cell>
          <cell r="G5" t="str">
            <v>01</v>
          </cell>
          <cell r="H5" t="str">
            <v>Ács</v>
          </cell>
          <cell r="J5" t="str">
            <v>3 év</v>
          </cell>
          <cell r="K5" t="str">
            <v>2 év</v>
          </cell>
          <cell r="L5">
            <v>4</v>
          </cell>
          <cell r="M5" t="str">
            <v>06. Építőipar</v>
          </cell>
        </row>
        <row r="6">
          <cell r="C6" t="str">
            <v>Alapápolási munkatárs</v>
          </cell>
          <cell r="D6">
            <v>4</v>
          </cell>
          <cell r="E6" t="str">
            <v>0913</v>
          </cell>
          <cell r="F6" t="str">
            <v>03</v>
          </cell>
          <cell r="G6">
            <v>12</v>
          </cell>
          <cell r="H6" t="str">
            <v>Alapápolási munkatárs</v>
          </cell>
          <cell r="J6" t="str">
            <v>3 év</v>
          </cell>
          <cell r="K6" t="str">
            <v>2 év</v>
          </cell>
          <cell r="L6">
            <v>4</v>
          </cell>
          <cell r="M6" t="str">
            <v>03. Egészségügy</v>
          </cell>
        </row>
        <row r="7">
          <cell r="C7" t="str">
            <v>Általános ápoló</v>
          </cell>
          <cell r="D7">
            <v>5</v>
          </cell>
          <cell r="E7" t="str">
            <v>0913</v>
          </cell>
          <cell r="F7" t="str">
            <v>03</v>
          </cell>
          <cell r="G7" t="str">
            <v>01</v>
          </cell>
          <cell r="H7" t="str">
            <v>Általános ápoló</v>
          </cell>
          <cell r="J7" t="str">
            <v>6 év</v>
          </cell>
          <cell r="K7" t="str">
            <v>3 év</v>
          </cell>
          <cell r="L7">
            <v>5</v>
          </cell>
          <cell r="M7" t="str">
            <v>03. Egészségügy</v>
          </cell>
        </row>
        <row r="8">
          <cell r="C8" t="str">
            <v>Alternatív járműhajtási technikus</v>
          </cell>
          <cell r="D8">
            <v>5</v>
          </cell>
          <cell r="E8" t="str">
            <v>0716</v>
          </cell>
          <cell r="F8">
            <v>19</v>
          </cell>
          <cell r="G8" t="str">
            <v>01</v>
          </cell>
          <cell r="H8" t="str">
            <v>Alternatív járműhajtási technikus</v>
          </cell>
          <cell r="J8" t="str">
            <v>6 év</v>
          </cell>
          <cell r="K8" t="str">
            <v>3 év</v>
          </cell>
          <cell r="L8">
            <v>7</v>
          </cell>
          <cell r="M8" t="str">
            <v>19. Specializált gép- és járműgyártás</v>
          </cell>
        </row>
        <row r="9">
          <cell r="C9" t="str">
            <v>Asztalos</v>
          </cell>
          <cell r="D9">
            <v>4</v>
          </cell>
          <cell r="E9" t="str">
            <v>0722</v>
          </cell>
          <cell r="F9" t="str">
            <v>08</v>
          </cell>
          <cell r="G9" t="str">
            <v>01</v>
          </cell>
          <cell r="H9" t="str">
            <v>Asztalos</v>
          </cell>
          <cell r="J9" t="str">
            <v>3 év</v>
          </cell>
          <cell r="K9" t="str">
            <v>2 év</v>
          </cell>
          <cell r="L9">
            <v>4</v>
          </cell>
          <cell r="M9" t="str">
            <v>08. Fa- és bútoripar</v>
          </cell>
        </row>
        <row r="10">
          <cell r="C10" t="str">
            <v>Autógyártó</v>
          </cell>
          <cell r="D10">
            <v>4</v>
          </cell>
          <cell r="E10" t="str">
            <v>0716</v>
          </cell>
          <cell r="F10">
            <v>19</v>
          </cell>
          <cell r="G10" t="str">
            <v>02</v>
          </cell>
          <cell r="H10" t="str">
            <v>Autógyártó</v>
          </cell>
          <cell r="J10" t="str">
            <v>3 év</v>
          </cell>
          <cell r="K10" t="str">
            <v>2 év</v>
          </cell>
          <cell r="L10">
            <v>4</v>
          </cell>
          <cell r="M10" t="str">
            <v>19. Specializált gép- és járműgyártás</v>
          </cell>
        </row>
        <row r="11">
          <cell r="C11" t="str">
            <v>Automatikai technikus</v>
          </cell>
          <cell r="D11">
            <v>5</v>
          </cell>
          <cell r="E11" t="str">
            <v>0714</v>
          </cell>
          <cell r="F11" t="str">
            <v>04</v>
          </cell>
          <cell r="G11" t="str">
            <v>01</v>
          </cell>
          <cell r="H11" t="str">
            <v>Automatikai technikus</v>
          </cell>
          <cell r="I11">
            <v>4</v>
          </cell>
          <cell r="J11" t="str">
            <v>5 év</v>
          </cell>
          <cell r="K11" t="str">
            <v>2 év</v>
          </cell>
          <cell r="L11">
            <v>7</v>
          </cell>
          <cell r="M11" t="str">
            <v>04. Elektronika és elektrotechnika</v>
          </cell>
        </row>
        <row r="12">
          <cell r="C12" t="str">
            <v>Bádogos</v>
          </cell>
          <cell r="D12">
            <v>4</v>
          </cell>
          <cell r="E12" t="str">
            <v>0732</v>
          </cell>
          <cell r="F12" t="str">
            <v>06</v>
          </cell>
          <cell r="G12" t="str">
            <v>02</v>
          </cell>
          <cell r="H12" t="str">
            <v>Bádogos</v>
          </cell>
          <cell r="J12" t="str">
            <v>3 év</v>
          </cell>
          <cell r="K12" t="str">
            <v>2 év</v>
          </cell>
          <cell r="L12">
            <v>4</v>
          </cell>
          <cell r="M12" t="str">
            <v>06. Építőipar</v>
          </cell>
        </row>
        <row r="13">
          <cell r="C13" t="str">
            <v>Bányaipari technikus</v>
          </cell>
          <cell r="D13">
            <v>5</v>
          </cell>
          <cell r="E13" t="str">
            <v>0724</v>
          </cell>
          <cell r="F13" t="str">
            <v>01</v>
          </cell>
          <cell r="G13" t="str">
            <v>01</v>
          </cell>
          <cell r="H13" t="str">
            <v>Bányaipari technikus</v>
          </cell>
          <cell r="J13" t="str">
            <v>5 év</v>
          </cell>
          <cell r="K13" t="str">
            <v>2 év</v>
          </cell>
          <cell r="L13">
            <v>6</v>
          </cell>
          <cell r="M13" t="str">
            <v>01. Bányászat és kohászat</v>
          </cell>
        </row>
        <row r="14">
          <cell r="C14" t="str">
            <v>Bányaművelő</v>
          </cell>
          <cell r="D14">
            <v>4</v>
          </cell>
          <cell r="E14" t="str">
            <v>0724</v>
          </cell>
          <cell r="F14" t="str">
            <v>01</v>
          </cell>
          <cell r="G14" t="str">
            <v>02</v>
          </cell>
          <cell r="H14" t="str">
            <v>Bányaművelő</v>
          </cell>
          <cell r="J14" t="str">
            <v>3 év</v>
          </cell>
          <cell r="K14" t="str">
            <v>2 év</v>
          </cell>
          <cell r="L14">
            <v>5</v>
          </cell>
          <cell r="M14" t="str">
            <v>01. Bányászat és kohászat</v>
          </cell>
        </row>
        <row r="15">
          <cell r="C15" t="str">
            <v>Bor- és pezsgőgyártó technikus</v>
          </cell>
          <cell r="D15">
            <v>5</v>
          </cell>
          <cell r="E15" t="str">
            <v>0721</v>
          </cell>
          <cell r="F15" t="str">
            <v>05</v>
          </cell>
          <cell r="G15" t="str">
            <v>01</v>
          </cell>
          <cell r="H15" t="str">
            <v>Bor- és pezsgőgyártó technikus</v>
          </cell>
          <cell r="J15" t="str">
            <v>5 év</v>
          </cell>
          <cell r="K15" t="str">
            <v>2 év</v>
          </cell>
          <cell r="L15">
            <v>6</v>
          </cell>
          <cell r="M15" t="str">
            <v>05. Élelmiszeripar</v>
          </cell>
        </row>
        <row r="16">
          <cell r="C16" t="str">
            <v>Bőrtermékkészítő</v>
          </cell>
          <cell r="D16">
            <v>4</v>
          </cell>
          <cell r="E16" t="str">
            <v>0723</v>
          </cell>
          <cell r="F16">
            <v>16</v>
          </cell>
          <cell r="G16" t="str">
            <v>01</v>
          </cell>
          <cell r="H16" t="str">
            <v>Bőrtermékkészítő</v>
          </cell>
          <cell r="I16">
            <v>3</v>
          </cell>
          <cell r="J16" t="str">
            <v>3 év</v>
          </cell>
          <cell r="K16" t="str">
            <v>2 év</v>
          </cell>
          <cell r="L16">
            <v>4</v>
          </cell>
          <cell r="M16" t="str">
            <v>16. Kreatív</v>
          </cell>
        </row>
        <row r="17">
          <cell r="C17" t="str">
            <v>Burkoló</v>
          </cell>
          <cell r="D17">
            <v>4</v>
          </cell>
          <cell r="E17" t="str">
            <v>0732</v>
          </cell>
          <cell r="F17" t="str">
            <v>06</v>
          </cell>
          <cell r="G17" t="str">
            <v>03</v>
          </cell>
          <cell r="H17" t="str">
            <v>Burkoló</v>
          </cell>
          <cell r="J17" t="str">
            <v>3 év</v>
          </cell>
          <cell r="K17" t="str">
            <v>2 év</v>
          </cell>
          <cell r="L17">
            <v>4</v>
          </cell>
          <cell r="M17" t="str">
            <v>06. Építőipar</v>
          </cell>
        </row>
        <row r="18">
          <cell r="C18" t="str">
            <v>CNC-programozó</v>
          </cell>
          <cell r="D18">
            <v>4</v>
          </cell>
          <cell r="E18" t="str">
            <v>0715</v>
          </cell>
          <cell r="F18">
            <v>10</v>
          </cell>
          <cell r="G18" t="str">
            <v>01</v>
          </cell>
          <cell r="H18" t="str">
            <v>CNC-programozó</v>
          </cell>
          <cell r="J18" t="str">
            <v>4 év</v>
          </cell>
          <cell r="K18" t="str">
            <v>3 év</v>
          </cell>
          <cell r="L18">
            <v>6</v>
          </cell>
          <cell r="M18" t="str">
            <v>10. Gépészet</v>
          </cell>
        </row>
        <row r="19">
          <cell r="C19" t="str">
            <v>Cukrász</v>
          </cell>
          <cell r="D19">
            <v>4</v>
          </cell>
          <cell r="E19">
            <v>1013</v>
          </cell>
          <cell r="F19">
            <v>23</v>
          </cell>
          <cell r="G19" t="str">
            <v>01</v>
          </cell>
          <cell r="H19" t="str">
            <v>Cukrász</v>
          </cell>
          <cell r="J19" t="str">
            <v>3 év</v>
          </cell>
          <cell r="K19" t="str">
            <v>2 év</v>
          </cell>
          <cell r="L19">
            <v>5</v>
          </cell>
          <cell r="M19" t="str">
            <v>23. Turizmus-vendéglátás</v>
          </cell>
        </row>
        <row r="20">
          <cell r="C20" t="str">
            <v>Csecsemő- és gyermekápoló</v>
          </cell>
          <cell r="D20">
            <v>5</v>
          </cell>
          <cell r="E20" t="str">
            <v>0913</v>
          </cell>
          <cell r="F20" t="str">
            <v>03</v>
          </cell>
          <cell r="G20" t="str">
            <v>04</v>
          </cell>
          <cell r="H20" t="str">
            <v>Csecsemő- és gyermekápoló</v>
          </cell>
          <cell r="J20" t="str">
            <v>5 év</v>
          </cell>
          <cell r="K20" t="str">
            <v>2 év</v>
          </cell>
          <cell r="L20">
            <v>5</v>
          </cell>
          <cell r="M20" t="str">
            <v>03. Egészségügy</v>
          </cell>
        </row>
        <row r="21">
          <cell r="C21" t="str">
            <v>Cukrász szaktechnikus</v>
          </cell>
          <cell r="D21">
            <v>5</v>
          </cell>
          <cell r="E21">
            <v>1013</v>
          </cell>
          <cell r="F21">
            <v>23</v>
          </cell>
          <cell r="G21" t="str">
            <v>02</v>
          </cell>
          <cell r="H21" t="str">
            <v>Cukrász szaktechnikus</v>
          </cell>
          <cell r="J21" t="str">
            <v>5 év</v>
          </cell>
          <cell r="K21" t="str">
            <v>2 év</v>
          </cell>
          <cell r="L21">
            <v>6</v>
          </cell>
          <cell r="M21" t="str">
            <v>23. Turizmus-vendéglátás</v>
          </cell>
        </row>
        <row r="22">
          <cell r="C22" t="str">
            <v>Dekoratőr</v>
          </cell>
          <cell r="D22">
            <v>5</v>
          </cell>
          <cell r="E22" t="str">
            <v>0212</v>
          </cell>
          <cell r="F22">
            <v>16</v>
          </cell>
          <cell r="G22" t="str">
            <v>07</v>
          </cell>
          <cell r="H22" t="str">
            <v>Dekoratőr</v>
          </cell>
          <cell r="J22" t="str">
            <v>5 év</v>
          </cell>
          <cell r="K22" t="str">
            <v>2 év</v>
          </cell>
          <cell r="L22">
            <v>5</v>
          </cell>
          <cell r="M22" t="str">
            <v>16. Kreatív</v>
          </cell>
        </row>
        <row r="23">
          <cell r="C23" t="str">
            <v>Divat-, jelmez- és díszlettervező</v>
          </cell>
          <cell r="D23">
            <v>5</v>
          </cell>
          <cell r="E23" t="str">
            <v>0212</v>
          </cell>
          <cell r="F23">
            <v>16</v>
          </cell>
          <cell r="G23" t="str">
            <v>02</v>
          </cell>
          <cell r="H23" t="str">
            <v>Divat-, jelmez- és díszlettervező</v>
          </cell>
          <cell r="I23">
            <v>2</v>
          </cell>
          <cell r="J23" t="str">
            <v>5 év</v>
          </cell>
          <cell r="K23" t="str">
            <v>2 év</v>
          </cell>
          <cell r="L23">
            <v>5</v>
          </cell>
          <cell r="M23" t="str">
            <v>16. Kreatív</v>
          </cell>
        </row>
        <row r="24">
          <cell r="C24" t="str">
            <v>Divatszabó</v>
          </cell>
          <cell r="D24">
            <v>4</v>
          </cell>
          <cell r="E24" t="str">
            <v>0723</v>
          </cell>
          <cell r="F24">
            <v>16</v>
          </cell>
          <cell r="G24" t="str">
            <v>03</v>
          </cell>
          <cell r="H24" t="str">
            <v>Divatszabó</v>
          </cell>
          <cell r="I24">
            <v>2</v>
          </cell>
          <cell r="J24" t="str">
            <v>3 év</v>
          </cell>
          <cell r="K24" t="str">
            <v>2 év</v>
          </cell>
          <cell r="L24">
            <v>4</v>
          </cell>
          <cell r="M24" t="str">
            <v>16. Kreatív</v>
          </cell>
        </row>
        <row r="25">
          <cell r="C25" t="str">
            <v>Édességkészítő</v>
          </cell>
          <cell r="D25">
            <v>4</v>
          </cell>
          <cell r="E25" t="str">
            <v>0721</v>
          </cell>
          <cell r="F25" t="str">
            <v>05</v>
          </cell>
          <cell r="G25" t="str">
            <v>02</v>
          </cell>
          <cell r="H25" t="str">
            <v>Édességkészítő</v>
          </cell>
          <cell r="J25" t="str">
            <v>3 év</v>
          </cell>
          <cell r="K25" t="str">
            <v>2 év</v>
          </cell>
          <cell r="L25">
            <v>4</v>
          </cell>
          <cell r="M25" t="str">
            <v>05. Élelmiszeripar</v>
          </cell>
        </row>
        <row r="26">
          <cell r="C26" t="str">
            <v>Egészségügyi asszisztens</v>
          </cell>
          <cell r="D26">
            <v>5</v>
          </cell>
          <cell r="E26" t="str">
            <v>0913</v>
          </cell>
          <cell r="F26" t="str">
            <v>03</v>
          </cell>
          <cell r="G26" t="str">
            <v>02</v>
          </cell>
          <cell r="H26" t="str">
            <v>Egészségügyi asszisztens</v>
          </cell>
          <cell r="I26">
            <v>8</v>
          </cell>
          <cell r="J26" t="str">
            <v>5 év</v>
          </cell>
          <cell r="K26" t="str">
            <v>2 év</v>
          </cell>
          <cell r="L26">
            <v>5</v>
          </cell>
          <cell r="M26" t="str">
            <v>03. Egészségügy</v>
          </cell>
        </row>
        <row r="27">
          <cell r="C27" t="str">
            <v>Egészségügyi laboráns</v>
          </cell>
          <cell r="D27">
            <v>5</v>
          </cell>
          <cell r="E27" t="str">
            <v>0914</v>
          </cell>
          <cell r="F27" t="str">
            <v>03</v>
          </cell>
          <cell r="G27" t="str">
            <v>03</v>
          </cell>
          <cell r="H27" t="str">
            <v>Egészségügyi laboráns</v>
          </cell>
          <cell r="I27">
            <v>2</v>
          </cell>
          <cell r="J27" t="str">
            <v>5 év</v>
          </cell>
          <cell r="K27" t="str">
            <v>2 év</v>
          </cell>
          <cell r="L27">
            <v>5</v>
          </cell>
          <cell r="M27" t="str">
            <v>03. Egészségügy</v>
          </cell>
        </row>
        <row r="28">
          <cell r="C28" t="str">
            <v>Elektronikai műszerész</v>
          </cell>
          <cell r="D28">
            <v>4</v>
          </cell>
          <cell r="E28" t="str">
            <v>0713</v>
          </cell>
          <cell r="F28" t="str">
            <v>04</v>
          </cell>
          <cell r="G28" t="str">
            <v>02</v>
          </cell>
          <cell r="H28" t="str">
            <v>Elektronikai műszerész</v>
          </cell>
          <cell r="J28" t="str">
            <v>3 év</v>
          </cell>
          <cell r="K28" t="str">
            <v>2 év</v>
          </cell>
          <cell r="L28">
            <v>5</v>
          </cell>
          <cell r="M28" t="str">
            <v>04. Elektronika és elektrotechnika</v>
          </cell>
        </row>
        <row r="29">
          <cell r="C29" t="str">
            <v>Elektronikai technikus</v>
          </cell>
          <cell r="D29">
            <v>5</v>
          </cell>
          <cell r="E29" t="str">
            <v>0714</v>
          </cell>
          <cell r="F29" t="str">
            <v>04</v>
          </cell>
          <cell r="G29" t="str">
            <v>03</v>
          </cell>
          <cell r="H29" t="str">
            <v>Elektronikai technikus</v>
          </cell>
          <cell r="J29" t="str">
            <v>5 év</v>
          </cell>
          <cell r="K29" t="str">
            <v>2 év</v>
          </cell>
          <cell r="L29">
            <v>7</v>
          </cell>
          <cell r="M29" t="str">
            <v>04. Elektronika és elektrotechnika</v>
          </cell>
        </row>
        <row r="30">
          <cell r="C30" t="str">
            <v>Élelmiszer-ellenőrzési technikus</v>
          </cell>
          <cell r="D30">
            <v>5</v>
          </cell>
          <cell r="E30" t="str">
            <v>0721</v>
          </cell>
          <cell r="F30" t="str">
            <v>05</v>
          </cell>
          <cell r="G30" t="str">
            <v>03</v>
          </cell>
          <cell r="H30" t="str">
            <v>Élelmiszer-ellenőrzési technikus</v>
          </cell>
          <cell r="J30" t="str">
            <v>5 év</v>
          </cell>
          <cell r="K30" t="str">
            <v>2 év</v>
          </cell>
          <cell r="L30">
            <v>6</v>
          </cell>
          <cell r="M30" t="str">
            <v>05. Élelmiszeripar</v>
          </cell>
        </row>
        <row r="31">
          <cell r="C31" t="str">
            <v>Élelmiszeripari gépésztechnikus</v>
          </cell>
          <cell r="D31">
            <v>5</v>
          </cell>
          <cell r="E31" t="str">
            <v>0721</v>
          </cell>
          <cell r="F31" t="str">
            <v>05</v>
          </cell>
          <cell r="G31" t="str">
            <v>04</v>
          </cell>
          <cell r="H31" t="str">
            <v>Élelmiszeripari gépésztechnikus</v>
          </cell>
          <cell r="J31" t="str">
            <v>5 év</v>
          </cell>
          <cell r="K31" t="str">
            <v>2 év</v>
          </cell>
          <cell r="L31">
            <v>6</v>
          </cell>
          <cell r="M31" t="str">
            <v>05. Élelmiszeripar</v>
          </cell>
        </row>
        <row r="32">
          <cell r="C32" t="str">
            <v>Élelmiszeripari gépkezelő</v>
          </cell>
          <cell r="D32">
            <v>4</v>
          </cell>
          <cell r="E32" t="str">
            <v>0721</v>
          </cell>
          <cell r="F32" t="str">
            <v>05</v>
          </cell>
          <cell r="G32" t="str">
            <v>05</v>
          </cell>
          <cell r="H32" t="str">
            <v>Élelmiszeripari gépkezelő</v>
          </cell>
          <cell r="J32" t="str">
            <v>3 év</v>
          </cell>
          <cell r="K32" t="str">
            <v>2 év</v>
          </cell>
          <cell r="L32">
            <v>4</v>
          </cell>
          <cell r="M32" t="str">
            <v>05. Élelmiszeripar</v>
          </cell>
        </row>
        <row r="33">
          <cell r="C33" t="str">
            <v>Építő-, szállító- és munkagép-szerelő</v>
          </cell>
          <cell r="D33">
            <v>4</v>
          </cell>
          <cell r="E33" t="str">
            <v>0715</v>
          </cell>
          <cell r="F33">
            <v>10</v>
          </cell>
          <cell r="G33" t="str">
            <v>02</v>
          </cell>
          <cell r="H33" t="str">
            <v>Építő-, szállító- és munkagép-szerelő</v>
          </cell>
          <cell r="J33" t="str">
            <v>3 év</v>
          </cell>
          <cell r="K33" t="str">
            <v>2 év</v>
          </cell>
          <cell r="L33">
            <v>4</v>
          </cell>
          <cell r="M33" t="str">
            <v>10. Gépészet</v>
          </cell>
        </row>
        <row r="34">
          <cell r="C34" t="str">
            <v>Épület- és szerkezetlakatos</v>
          </cell>
          <cell r="D34">
            <v>4</v>
          </cell>
          <cell r="E34" t="str">
            <v>0732</v>
          </cell>
          <cell r="F34">
            <v>10</v>
          </cell>
          <cell r="G34" t="str">
            <v>03</v>
          </cell>
          <cell r="H34" t="str">
            <v>Épület- és szerkezetlakatos</v>
          </cell>
          <cell r="J34" t="str">
            <v>3 év</v>
          </cell>
          <cell r="K34" t="str">
            <v>2 év</v>
          </cell>
          <cell r="L34">
            <v>4</v>
          </cell>
          <cell r="M34" t="str">
            <v>10. Gépészet</v>
          </cell>
        </row>
        <row r="35">
          <cell r="C35" t="str">
            <v>Épületgépész technikus</v>
          </cell>
          <cell r="D35">
            <v>5</v>
          </cell>
          <cell r="E35" t="str">
            <v>0732</v>
          </cell>
          <cell r="F35" t="str">
            <v>07</v>
          </cell>
          <cell r="G35" t="str">
            <v>01</v>
          </cell>
          <cell r="H35" t="str">
            <v>Épületgépész technikus</v>
          </cell>
          <cell r="J35" t="str">
            <v>5 év</v>
          </cell>
          <cell r="K35" t="str">
            <v>2 év</v>
          </cell>
          <cell r="L35">
            <v>6</v>
          </cell>
          <cell r="M35" t="str">
            <v>07. Épületgépészet</v>
          </cell>
        </row>
        <row r="36">
          <cell r="C36" t="str">
            <v>Épületszobrász és műköves</v>
          </cell>
          <cell r="D36">
            <v>4</v>
          </cell>
          <cell r="E36" t="str">
            <v>0732</v>
          </cell>
          <cell r="F36" t="str">
            <v>06</v>
          </cell>
          <cell r="G36" t="str">
            <v>04</v>
          </cell>
          <cell r="H36" t="str">
            <v>Épületszobrász és műköves</v>
          </cell>
          <cell r="J36" t="str">
            <v>3 év</v>
          </cell>
          <cell r="K36" t="str">
            <v>2 év</v>
          </cell>
          <cell r="L36">
            <v>4</v>
          </cell>
          <cell r="M36" t="str">
            <v>06. Építőipar</v>
          </cell>
        </row>
        <row r="37">
          <cell r="C37" t="str">
            <v>Erdésztechnikus</v>
          </cell>
          <cell r="D37">
            <v>5</v>
          </cell>
          <cell r="E37" t="str">
            <v>0821</v>
          </cell>
          <cell r="F37">
            <v>17</v>
          </cell>
          <cell r="G37" t="str">
            <v>02</v>
          </cell>
          <cell r="H37" t="str">
            <v>Erdésztechnikus</v>
          </cell>
          <cell r="I37">
            <v>2</v>
          </cell>
          <cell r="J37" t="str">
            <v>5 év</v>
          </cell>
          <cell r="K37" t="str">
            <v>2 év</v>
          </cell>
          <cell r="L37">
            <v>5</v>
          </cell>
          <cell r="M37" t="str">
            <v>17. Mezőgazdaság és erdészet</v>
          </cell>
        </row>
        <row r="38">
          <cell r="C38" t="str">
            <v>Erdőművelő-fakitermelő</v>
          </cell>
          <cell r="D38">
            <v>4</v>
          </cell>
          <cell r="E38" t="str">
            <v>0821</v>
          </cell>
          <cell r="F38">
            <v>17</v>
          </cell>
          <cell r="G38" t="str">
            <v>01</v>
          </cell>
          <cell r="H38" t="str">
            <v>Erdőművelő-fakitermelő</v>
          </cell>
          <cell r="J38" t="str">
            <v>3 év</v>
          </cell>
          <cell r="K38" t="str">
            <v>2 év</v>
          </cell>
          <cell r="L38">
            <v>4</v>
          </cell>
          <cell r="M38" t="str">
            <v>17. Mezőgazdaság és erdészet</v>
          </cell>
        </row>
        <row r="39">
          <cell r="C39" t="str">
            <v>Erjedés- és üdítőital-ipari technikus</v>
          </cell>
          <cell r="D39">
            <v>5</v>
          </cell>
          <cell r="E39" t="str">
            <v>0721</v>
          </cell>
          <cell r="F39" t="str">
            <v>05</v>
          </cell>
          <cell r="G39" t="str">
            <v>06</v>
          </cell>
          <cell r="H39" t="str">
            <v>Erjedés- és üdítőital-ipari technikus</v>
          </cell>
          <cell r="J39" t="str">
            <v>5 év</v>
          </cell>
          <cell r="K39" t="str">
            <v>2 év</v>
          </cell>
          <cell r="L39">
            <v>6</v>
          </cell>
          <cell r="M39" t="str">
            <v>05. Élelmiszeripar</v>
          </cell>
        </row>
        <row r="40">
          <cell r="C40" t="str">
            <v>Erjedés- és üdítőital-ipari termékkészítő</v>
          </cell>
          <cell r="D40">
            <v>4</v>
          </cell>
          <cell r="E40" t="str">
            <v>0721</v>
          </cell>
          <cell r="F40" t="str">
            <v>05</v>
          </cell>
          <cell r="G40" t="str">
            <v>07</v>
          </cell>
          <cell r="H40" t="str">
            <v>Erjedés- és üdítőital-ipari termékkészítő</v>
          </cell>
          <cell r="J40" t="str">
            <v>3 év</v>
          </cell>
          <cell r="K40" t="str">
            <v>2 év</v>
          </cell>
          <cell r="L40">
            <v>4</v>
          </cell>
          <cell r="M40" t="str">
            <v>05. Élelmiszeripar</v>
          </cell>
        </row>
        <row r="41">
          <cell r="C41" t="str">
            <v>Erősáramú elektrotechnikus</v>
          </cell>
          <cell r="D41">
            <v>5</v>
          </cell>
          <cell r="E41" t="str">
            <v>0713</v>
          </cell>
          <cell r="F41" t="str">
            <v>04</v>
          </cell>
          <cell r="G41" t="str">
            <v>04</v>
          </cell>
          <cell r="H41" t="str">
            <v>Erősáramú elektrotechnikus</v>
          </cell>
          <cell r="J41" t="str">
            <v>5 év</v>
          </cell>
          <cell r="K41" t="str">
            <v>2 év</v>
          </cell>
          <cell r="L41">
            <v>7</v>
          </cell>
          <cell r="M41" t="str">
            <v>04. Elektronika és elektrotechnika</v>
          </cell>
        </row>
        <row r="42">
          <cell r="C42" t="str">
            <v>Faipari technikus</v>
          </cell>
          <cell r="D42">
            <v>5</v>
          </cell>
          <cell r="E42" t="str">
            <v>0722</v>
          </cell>
          <cell r="F42" t="str">
            <v>08</v>
          </cell>
          <cell r="G42" t="str">
            <v>02</v>
          </cell>
          <cell r="H42" t="str">
            <v>Faipari technikus</v>
          </cell>
          <cell r="J42" t="str">
            <v>5 év</v>
          </cell>
          <cell r="K42" t="str">
            <v>2 év</v>
          </cell>
          <cell r="L42">
            <v>5</v>
          </cell>
          <cell r="M42" t="str">
            <v>08. Fa- és bútoripar</v>
          </cell>
        </row>
        <row r="43">
          <cell r="C43" t="str">
            <v>Fegyvergyártó szaktechnikus</v>
          </cell>
          <cell r="D43">
            <v>5</v>
          </cell>
          <cell r="E43">
            <v>1031</v>
          </cell>
          <cell r="F43">
            <v>11</v>
          </cell>
          <cell r="G43" t="str">
            <v>01</v>
          </cell>
          <cell r="H43" t="str">
            <v>Fegyvergyártó szaktechnikus</v>
          </cell>
          <cell r="J43" t="str">
            <v>6 év</v>
          </cell>
          <cell r="K43" t="str">
            <v>3 év</v>
          </cell>
          <cell r="L43">
            <v>6</v>
          </cell>
          <cell r="M43" t="str">
            <v>11. Honvédelem</v>
          </cell>
        </row>
        <row r="44">
          <cell r="C44" t="str">
            <v>Fegyverműszerész technikus</v>
          </cell>
          <cell r="D44">
            <v>5</v>
          </cell>
          <cell r="E44">
            <v>1031</v>
          </cell>
          <cell r="F44">
            <v>11</v>
          </cell>
          <cell r="G44" t="str">
            <v>02</v>
          </cell>
          <cell r="H44" t="str">
            <v>Fegyverműszerész technikus</v>
          </cell>
          <cell r="J44" t="str">
            <v>5 év</v>
          </cell>
          <cell r="K44" t="str">
            <v>2 év</v>
          </cell>
          <cell r="L44">
            <v>6</v>
          </cell>
          <cell r="M44" t="str">
            <v>11. Honvédelem</v>
          </cell>
        </row>
        <row r="45">
          <cell r="C45" t="str">
            <v>Fegyveroptikai szaktechnikus</v>
          </cell>
          <cell r="D45">
            <v>5</v>
          </cell>
          <cell r="E45">
            <v>1031</v>
          </cell>
          <cell r="F45">
            <v>11</v>
          </cell>
          <cell r="G45" t="str">
            <v>03</v>
          </cell>
          <cell r="H45" t="str">
            <v>Fegyveroptikai szaktechnikus</v>
          </cell>
          <cell r="J45" t="str">
            <v>6 év</v>
          </cell>
          <cell r="K45" t="str">
            <v>3 év</v>
          </cell>
          <cell r="L45">
            <v>6</v>
          </cell>
          <cell r="M45" t="str">
            <v>11. Honvédelem</v>
          </cell>
        </row>
        <row r="46">
          <cell r="C46" t="str">
            <v>Fémelőállító</v>
          </cell>
          <cell r="D46">
            <v>4</v>
          </cell>
          <cell r="E46" t="str">
            <v>0724</v>
          </cell>
          <cell r="F46" t="str">
            <v>01</v>
          </cell>
          <cell r="G46" t="str">
            <v>03</v>
          </cell>
          <cell r="H46" t="str">
            <v>Fémelőállító</v>
          </cell>
          <cell r="J46" t="str">
            <v>3 év</v>
          </cell>
          <cell r="K46" t="str">
            <v>2 év</v>
          </cell>
          <cell r="L46">
            <v>5</v>
          </cell>
          <cell r="M46" t="str">
            <v>01. Bányászat és kohászat</v>
          </cell>
        </row>
        <row r="47">
          <cell r="C47" t="str">
            <v>Fémszerkezetfelület-bevonó</v>
          </cell>
          <cell r="D47">
            <v>4</v>
          </cell>
          <cell r="E47" t="str">
            <v>0715</v>
          </cell>
          <cell r="F47">
            <v>19</v>
          </cell>
          <cell r="G47" t="str">
            <v>03</v>
          </cell>
          <cell r="H47" t="str">
            <v>Fémszerkezetfelület-bevonó</v>
          </cell>
          <cell r="J47" t="str">
            <v>3 év</v>
          </cell>
          <cell r="K47" t="str">
            <v>2 év</v>
          </cell>
          <cell r="L47">
            <v>4</v>
          </cell>
          <cell r="M47" t="str">
            <v>19. Specializált gép- és járműgyártás</v>
          </cell>
        </row>
        <row r="48">
          <cell r="C48" t="str">
            <v>Festő, mázoló, tapétázó</v>
          </cell>
          <cell r="D48">
            <v>4</v>
          </cell>
          <cell r="E48" t="str">
            <v>0732</v>
          </cell>
          <cell r="F48" t="str">
            <v>06</v>
          </cell>
          <cell r="G48" t="str">
            <v>05</v>
          </cell>
          <cell r="H48" t="str">
            <v>Festő, mázoló, tapétázó</v>
          </cell>
          <cell r="J48" t="str">
            <v>3 év</v>
          </cell>
          <cell r="K48" t="str">
            <v>2 év</v>
          </cell>
          <cell r="L48">
            <v>4</v>
          </cell>
          <cell r="M48" t="str">
            <v>06. Építőipar</v>
          </cell>
        </row>
        <row r="49">
          <cell r="C49" t="str">
            <v>Finommechanikai műszerész</v>
          </cell>
          <cell r="D49">
            <v>4</v>
          </cell>
          <cell r="E49" t="str">
            <v>0715</v>
          </cell>
          <cell r="F49">
            <v>10</v>
          </cell>
          <cell r="G49" t="str">
            <v>04</v>
          </cell>
          <cell r="H49" t="str">
            <v>Finommechanikai műszerész</v>
          </cell>
          <cell r="J49" t="str">
            <v>3 év</v>
          </cell>
          <cell r="K49" t="str">
            <v>2 év</v>
          </cell>
          <cell r="L49">
            <v>5</v>
          </cell>
          <cell r="M49" t="str">
            <v>10. Gépészet</v>
          </cell>
        </row>
        <row r="50">
          <cell r="C50" t="str">
            <v>Fitness-wellness instruktor</v>
          </cell>
          <cell r="D50">
            <v>5</v>
          </cell>
          <cell r="E50">
            <v>1014</v>
          </cell>
          <cell r="F50">
            <v>20</v>
          </cell>
          <cell r="G50" t="str">
            <v>01</v>
          </cell>
          <cell r="H50" t="str">
            <v>Fitness-wellness instruktor</v>
          </cell>
          <cell r="J50" t="str">
            <v>5 év</v>
          </cell>
          <cell r="K50" t="str">
            <v>2 év</v>
          </cell>
          <cell r="L50">
            <v>4</v>
          </cell>
          <cell r="M50" t="str">
            <v>20. Sport</v>
          </cell>
        </row>
        <row r="51">
          <cell r="C51" t="str">
            <v>Fluidumkitermelő</v>
          </cell>
          <cell r="D51">
            <v>4</v>
          </cell>
          <cell r="E51" t="str">
            <v>0724</v>
          </cell>
          <cell r="F51" t="str">
            <v>01</v>
          </cell>
          <cell r="G51" t="str">
            <v>04</v>
          </cell>
          <cell r="H51" t="str">
            <v>Fluidumkitermelő</v>
          </cell>
          <cell r="J51" t="str">
            <v>3 év</v>
          </cell>
          <cell r="K51" t="str">
            <v>2 év</v>
          </cell>
          <cell r="L51">
            <v>5</v>
          </cell>
          <cell r="M51" t="str">
            <v>01. Bányászat és kohászat</v>
          </cell>
        </row>
        <row r="52">
          <cell r="C52" t="str">
            <v>Fluidumkitermelő technikus</v>
          </cell>
          <cell r="D52">
            <v>5</v>
          </cell>
          <cell r="E52" t="str">
            <v>0724</v>
          </cell>
          <cell r="F52" t="str">
            <v>01</v>
          </cell>
          <cell r="G52" t="str">
            <v>05</v>
          </cell>
          <cell r="H52" t="str">
            <v>Fluidumkitermelő technikus</v>
          </cell>
          <cell r="J52" t="str">
            <v>5 év</v>
          </cell>
          <cell r="K52" t="str">
            <v>2 év</v>
          </cell>
          <cell r="L52">
            <v>6</v>
          </cell>
          <cell r="M52" t="str">
            <v>01. Bányászat és kohászat</v>
          </cell>
        </row>
        <row r="53">
          <cell r="C53" t="str">
            <v>Fodrász</v>
          </cell>
          <cell r="D53">
            <v>5</v>
          </cell>
          <cell r="E53">
            <v>1012</v>
          </cell>
          <cell r="F53">
            <v>21</v>
          </cell>
          <cell r="G53" t="str">
            <v>01</v>
          </cell>
          <cell r="H53" t="str">
            <v>Fodrász</v>
          </cell>
          <cell r="J53" t="str">
            <v>5 év</v>
          </cell>
          <cell r="K53" t="str">
            <v>2 év</v>
          </cell>
          <cell r="L53">
            <v>6</v>
          </cell>
          <cell r="M53" t="str">
            <v>21. Szépészet</v>
          </cell>
        </row>
        <row r="54">
          <cell r="C54" t="str">
            <v>Fogtechnikus</v>
          </cell>
          <cell r="D54">
            <v>5</v>
          </cell>
          <cell r="E54" t="str">
            <v>0911</v>
          </cell>
          <cell r="F54" t="str">
            <v>02</v>
          </cell>
          <cell r="G54" t="str">
            <v>01</v>
          </cell>
          <cell r="H54" t="str">
            <v>Fogtechnikus</v>
          </cell>
          <cell r="J54" t="str">
            <v>–</v>
          </cell>
          <cell r="K54" t="str">
            <v>3 év</v>
          </cell>
          <cell r="L54">
            <v>7</v>
          </cell>
          <cell r="M54" t="str">
            <v>02. Egészségügyi technika</v>
          </cell>
        </row>
        <row r="55">
          <cell r="C55" t="str">
            <v>Fotográfus</v>
          </cell>
          <cell r="D55">
            <v>5</v>
          </cell>
          <cell r="E55" t="str">
            <v>0213</v>
          </cell>
          <cell r="F55">
            <v>16</v>
          </cell>
          <cell r="G55" t="str">
            <v>08</v>
          </cell>
          <cell r="H55" t="str">
            <v>Fotográfus</v>
          </cell>
          <cell r="I55">
            <v>2</v>
          </cell>
          <cell r="J55" t="str">
            <v>5 év</v>
          </cell>
          <cell r="K55" t="str">
            <v>2 év</v>
          </cell>
          <cell r="L55">
            <v>6</v>
          </cell>
          <cell r="M55" t="str">
            <v>16. Kreatív</v>
          </cell>
        </row>
        <row r="56">
          <cell r="C56" t="str">
            <v>Földmérő, földügyi és térinformatikai technikus</v>
          </cell>
          <cell r="D56">
            <v>5</v>
          </cell>
          <cell r="E56" t="str">
            <v>0810</v>
          </cell>
          <cell r="F56">
            <v>17</v>
          </cell>
          <cell r="G56" t="str">
            <v>03</v>
          </cell>
          <cell r="H56" t="str">
            <v>Földmérő, földügyi és térinformatikai technikus</v>
          </cell>
          <cell r="J56" t="str">
            <v>5 év</v>
          </cell>
          <cell r="K56" t="str">
            <v>2 év</v>
          </cell>
          <cell r="L56">
            <v>5</v>
          </cell>
          <cell r="M56" t="str">
            <v>17. Mezőgazdaság és erdészet</v>
          </cell>
        </row>
        <row r="57">
          <cell r="C57" t="str">
            <v>Gazda</v>
          </cell>
          <cell r="D57">
            <v>4</v>
          </cell>
          <cell r="E57" t="str">
            <v>0811</v>
          </cell>
          <cell r="F57">
            <v>17</v>
          </cell>
          <cell r="G57" t="str">
            <v>04</v>
          </cell>
          <cell r="H57" t="str">
            <v>Gazda</v>
          </cell>
          <cell r="I57">
            <v>3</v>
          </cell>
          <cell r="J57" t="str">
            <v>3 év</v>
          </cell>
          <cell r="K57" t="str">
            <v>2 év</v>
          </cell>
          <cell r="L57">
            <v>4</v>
          </cell>
          <cell r="M57" t="str">
            <v>17. Mezőgazdaság és erdészet</v>
          </cell>
        </row>
        <row r="58">
          <cell r="C58" t="str">
            <v>Gépész technikus</v>
          </cell>
          <cell r="D58">
            <v>5</v>
          </cell>
          <cell r="E58" t="str">
            <v>0715</v>
          </cell>
          <cell r="F58">
            <v>10</v>
          </cell>
          <cell r="G58" t="str">
            <v>05</v>
          </cell>
          <cell r="H58" t="str">
            <v>Gépész technikus</v>
          </cell>
          <cell r="I58">
            <v>3</v>
          </cell>
          <cell r="J58" t="str">
            <v>5 év</v>
          </cell>
          <cell r="K58" t="str">
            <v>2 év</v>
          </cell>
          <cell r="L58">
            <v>6</v>
          </cell>
          <cell r="M58" t="str">
            <v>10. Gépészet</v>
          </cell>
        </row>
        <row r="59">
          <cell r="C59" t="str">
            <v>Gépgyártás-technológiai technikus</v>
          </cell>
          <cell r="D59">
            <v>5</v>
          </cell>
          <cell r="E59" t="str">
            <v>0715</v>
          </cell>
          <cell r="F59">
            <v>10</v>
          </cell>
          <cell r="G59" t="str">
            <v>06</v>
          </cell>
          <cell r="H59" t="str">
            <v>Gépgyártás-technológiai technikus</v>
          </cell>
          <cell r="J59" t="str">
            <v>5 év</v>
          </cell>
          <cell r="K59" t="str">
            <v>2 év</v>
          </cell>
          <cell r="L59">
            <v>6</v>
          </cell>
          <cell r="M59" t="str">
            <v>10. Gépészet</v>
          </cell>
        </row>
        <row r="60">
          <cell r="C60" t="str">
            <v>Gépi és CNC forgácsoló</v>
          </cell>
          <cell r="D60">
            <v>4</v>
          </cell>
          <cell r="E60" t="str">
            <v>0715</v>
          </cell>
          <cell r="F60">
            <v>10</v>
          </cell>
          <cell r="G60" t="str">
            <v>07</v>
          </cell>
          <cell r="H60" t="str">
            <v>Gépi és CNC forgácsoló</v>
          </cell>
          <cell r="J60" t="str">
            <v>3 év</v>
          </cell>
          <cell r="K60" t="str">
            <v>2 év</v>
          </cell>
          <cell r="L60">
            <v>5</v>
          </cell>
          <cell r="M60" t="str">
            <v>10. Gépészet</v>
          </cell>
        </row>
        <row r="61">
          <cell r="C61" t="str">
            <v>Gépjármű mechatronikus</v>
          </cell>
          <cell r="D61">
            <v>4</v>
          </cell>
          <cell r="E61" t="str">
            <v>0716</v>
          </cell>
          <cell r="F61">
            <v>19</v>
          </cell>
          <cell r="G61" t="str">
            <v>05</v>
          </cell>
          <cell r="H61" t="str">
            <v>Gépjármű mechatronikus</v>
          </cell>
          <cell r="I61">
            <v>3</v>
          </cell>
          <cell r="J61" t="str">
            <v>3 év</v>
          </cell>
          <cell r="K61" t="str">
            <v>2 év</v>
          </cell>
          <cell r="L61">
            <v>5</v>
          </cell>
          <cell r="M61" t="str">
            <v>19. Specializált gép- és járműgyártás</v>
          </cell>
        </row>
        <row r="62">
          <cell r="C62" t="str">
            <v>Gépjármű-mechatronikai technikus</v>
          </cell>
          <cell r="D62">
            <v>5</v>
          </cell>
          <cell r="E62" t="str">
            <v>0716</v>
          </cell>
          <cell r="F62">
            <v>19</v>
          </cell>
          <cell r="G62" t="str">
            <v>04</v>
          </cell>
          <cell r="H62" t="str">
            <v>Gépjármű-mechatronikai technikus</v>
          </cell>
          <cell r="I62">
            <v>3</v>
          </cell>
          <cell r="J62" t="str">
            <v>5 év</v>
          </cell>
          <cell r="K62" t="str">
            <v>2 év</v>
          </cell>
          <cell r="L62">
            <v>6</v>
          </cell>
          <cell r="M62" t="str">
            <v>19. Specializált gép- és járműgyártás</v>
          </cell>
        </row>
        <row r="63">
          <cell r="C63" t="str">
            <v>Grafikus</v>
          </cell>
          <cell r="D63">
            <v>5</v>
          </cell>
          <cell r="E63" t="str">
            <v>0213</v>
          </cell>
          <cell r="F63">
            <v>16</v>
          </cell>
          <cell r="G63" t="str">
            <v>09</v>
          </cell>
          <cell r="H63" t="str">
            <v>Grafikus</v>
          </cell>
          <cell r="J63" t="str">
            <v>5 év</v>
          </cell>
          <cell r="K63" t="str">
            <v>2 év</v>
          </cell>
          <cell r="L63">
            <v>5</v>
          </cell>
          <cell r="M63" t="str">
            <v>16. Kreatív</v>
          </cell>
        </row>
        <row r="64">
          <cell r="C64" t="str">
            <v>Gumiipari technikus</v>
          </cell>
          <cell r="D64">
            <v>5</v>
          </cell>
          <cell r="E64" t="str">
            <v>0722</v>
          </cell>
          <cell r="F64">
            <v>24</v>
          </cell>
          <cell r="G64" t="str">
            <v>02</v>
          </cell>
          <cell r="H64" t="str">
            <v>Gumiipari technikus</v>
          </cell>
          <cell r="J64" t="str">
            <v>5 év</v>
          </cell>
          <cell r="K64" t="str">
            <v>2 év</v>
          </cell>
          <cell r="L64">
            <v>6</v>
          </cell>
          <cell r="M64" t="str">
            <v>24. Vegyipar</v>
          </cell>
        </row>
        <row r="65">
          <cell r="C65" t="str">
            <v>Gyakorló ápoló</v>
          </cell>
          <cell r="D65">
            <v>5</v>
          </cell>
          <cell r="E65" t="str">
            <v>0913</v>
          </cell>
          <cell r="F65" t="str">
            <v>03</v>
          </cell>
          <cell r="G65" t="str">
            <v>04</v>
          </cell>
          <cell r="H65" t="str">
            <v>Gyakorló ápoló</v>
          </cell>
          <cell r="J65" t="str">
            <v>5 év</v>
          </cell>
          <cell r="K65" t="str">
            <v>2 év</v>
          </cell>
          <cell r="L65">
            <v>5</v>
          </cell>
          <cell r="M65" t="str">
            <v>03. Egészségügy</v>
          </cell>
        </row>
        <row r="66">
          <cell r="C66" t="str">
            <v>Gyártósori gépbeállító</v>
          </cell>
          <cell r="D66">
            <v>4</v>
          </cell>
          <cell r="E66" t="str">
            <v>0715</v>
          </cell>
          <cell r="F66">
            <v>19</v>
          </cell>
          <cell r="G66" t="str">
            <v>06</v>
          </cell>
          <cell r="H66" t="str">
            <v>Gyártósori gépbeállító</v>
          </cell>
          <cell r="J66" t="str">
            <v>3 év</v>
          </cell>
          <cell r="K66" t="str">
            <v>2 év</v>
          </cell>
          <cell r="L66">
            <v>4</v>
          </cell>
          <cell r="M66" t="str">
            <v>19. Specializált gép- és járműgyártás</v>
          </cell>
        </row>
        <row r="67">
          <cell r="C67" t="str">
            <v>Gyermek- és ifjúsági felügyelő</v>
          </cell>
          <cell r="D67">
            <v>4</v>
          </cell>
          <cell r="E67" t="str">
            <v>0922</v>
          </cell>
          <cell r="F67">
            <v>22</v>
          </cell>
          <cell r="G67" t="str">
            <v>01</v>
          </cell>
          <cell r="H67" t="str">
            <v>Gyermek- és ifjúsági felügyelő</v>
          </cell>
          <cell r="J67" t="str">
            <v>3 év</v>
          </cell>
          <cell r="K67" t="str">
            <v>2 év</v>
          </cell>
          <cell r="L67">
            <v>3</v>
          </cell>
          <cell r="M67" t="str">
            <v>22. Szociális</v>
          </cell>
        </row>
        <row r="68">
          <cell r="C68" t="str">
            <v>Gyógyszerkészítmény-gyártó</v>
          </cell>
          <cell r="D68">
            <v>4</v>
          </cell>
          <cell r="E68" t="str">
            <v>0711</v>
          </cell>
          <cell r="F68">
            <v>24</v>
          </cell>
          <cell r="G68" t="str">
            <v>03</v>
          </cell>
          <cell r="H68" t="str">
            <v>Gyógyszerkészítmény-gyártó</v>
          </cell>
          <cell r="J68" t="str">
            <v>3 év</v>
          </cell>
          <cell r="K68" t="str">
            <v>2 év</v>
          </cell>
          <cell r="L68">
            <v>5</v>
          </cell>
          <cell r="M68" t="str">
            <v>24. Vegyipar</v>
          </cell>
        </row>
        <row r="69">
          <cell r="C69" t="str">
            <v>Hajózási technikus</v>
          </cell>
          <cell r="D69">
            <v>5</v>
          </cell>
          <cell r="E69">
            <v>1041</v>
          </cell>
          <cell r="F69">
            <v>15</v>
          </cell>
          <cell r="G69" t="str">
            <v>01</v>
          </cell>
          <cell r="H69" t="str">
            <v>Hajózási technikus</v>
          </cell>
          <cell r="J69" t="str">
            <v>5 év</v>
          </cell>
          <cell r="K69" t="str">
            <v>2 év</v>
          </cell>
          <cell r="L69">
            <v>5</v>
          </cell>
          <cell r="M69" t="str">
            <v>15. Közlekedés és szállítmányozás</v>
          </cell>
        </row>
        <row r="70">
          <cell r="C70" t="str">
            <v>Hangtechnikus</v>
          </cell>
          <cell r="D70">
            <v>5</v>
          </cell>
          <cell r="E70" t="str">
            <v>0211</v>
          </cell>
          <cell r="F70">
            <v>16</v>
          </cell>
          <cell r="G70">
            <v>13</v>
          </cell>
          <cell r="H70" t="str">
            <v>Hangtechnikus</v>
          </cell>
          <cell r="J70" t="str">
            <v>5 év</v>
          </cell>
          <cell r="K70" t="str">
            <v>2 év</v>
          </cell>
          <cell r="L70">
            <v>5</v>
          </cell>
          <cell r="M70" t="str">
            <v>16. Kreatív</v>
          </cell>
        </row>
        <row r="71">
          <cell r="C71" t="str">
            <v>Hegesztő</v>
          </cell>
          <cell r="D71">
            <v>4</v>
          </cell>
          <cell r="E71" t="str">
            <v>0715</v>
          </cell>
          <cell r="F71">
            <v>10</v>
          </cell>
          <cell r="G71" t="str">
            <v>08</v>
          </cell>
          <cell r="H71" t="str">
            <v>Hegesztő</v>
          </cell>
          <cell r="J71" t="str">
            <v>3 év</v>
          </cell>
          <cell r="K71" t="str">
            <v>2 év</v>
          </cell>
          <cell r="L71">
            <v>4</v>
          </cell>
          <cell r="M71" t="str">
            <v>10. Gépészet</v>
          </cell>
        </row>
        <row r="72">
          <cell r="C72" t="str">
            <v>Hentes és húskészítmény-készítő</v>
          </cell>
          <cell r="D72">
            <v>4</v>
          </cell>
          <cell r="E72" t="str">
            <v>0721</v>
          </cell>
          <cell r="F72" t="str">
            <v>05</v>
          </cell>
          <cell r="G72" t="str">
            <v>08</v>
          </cell>
          <cell r="H72" t="str">
            <v>Hentes és húskészítmény-készítő</v>
          </cell>
          <cell r="J72" t="str">
            <v>3 év</v>
          </cell>
          <cell r="K72" t="str">
            <v>2 év</v>
          </cell>
          <cell r="L72">
            <v>4</v>
          </cell>
          <cell r="M72" t="str">
            <v>05. Élelmiszeripar</v>
          </cell>
        </row>
        <row r="73">
          <cell r="C73" t="str">
            <v>Hibrid és elektromos gépjármű mechatronikus</v>
          </cell>
          <cell r="D73">
            <v>4</v>
          </cell>
          <cell r="E73" t="str">
            <v>0716</v>
          </cell>
          <cell r="F73">
            <v>19</v>
          </cell>
          <cell r="G73">
            <v>14</v>
          </cell>
          <cell r="H73" t="str">
            <v>Hibrid és elektromos gépjármű mechatronikus</v>
          </cell>
          <cell r="J73" t="str">
            <v>3 év</v>
          </cell>
          <cell r="K73" t="str">
            <v>2 év</v>
          </cell>
          <cell r="L73">
            <v>4</v>
          </cell>
          <cell r="M73" t="str">
            <v>19. Specializált gép- és járműgyártás</v>
          </cell>
        </row>
        <row r="74">
          <cell r="C74" t="str">
            <v>Hídépítő és -fenntartó technikus</v>
          </cell>
          <cell r="D74">
            <v>5</v>
          </cell>
          <cell r="E74" t="str">
            <v>0732</v>
          </cell>
          <cell r="F74" t="str">
            <v>06</v>
          </cell>
          <cell r="G74" t="str">
            <v>06</v>
          </cell>
          <cell r="H74" t="str">
            <v>Hídépítő és -fenntartó technikus</v>
          </cell>
          <cell r="J74" t="str">
            <v>5 év</v>
          </cell>
          <cell r="K74" t="str">
            <v>2 év</v>
          </cell>
          <cell r="L74">
            <v>5</v>
          </cell>
          <cell r="M74" t="str">
            <v>06. Építőipar</v>
          </cell>
        </row>
        <row r="75">
          <cell r="C75" t="str">
            <v>Honvéd kadét</v>
          </cell>
          <cell r="D75">
            <v>5</v>
          </cell>
          <cell r="E75">
            <v>1031</v>
          </cell>
          <cell r="F75">
            <v>11</v>
          </cell>
          <cell r="G75" t="str">
            <v>05</v>
          </cell>
          <cell r="H75" t="str">
            <v>Honvéd kadét</v>
          </cell>
          <cell r="I75">
            <v>7</v>
          </cell>
          <cell r="J75" t="str">
            <v>5 év</v>
          </cell>
          <cell r="K75" t="str">
            <v>2 év</v>
          </cell>
          <cell r="L75">
            <v>7</v>
          </cell>
          <cell r="M75" t="str">
            <v>11. Honvédelem</v>
          </cell>
        </row>
        <row r="76">
          <cell r="C76" t="str">
            <v>Hulladékfeldolgozó munkatárs</v>
          </cell>
          <cell r="D76">
            <v>4</v>
          </cell>
          <cell r="E76" t="str">
            <v>0712</v>
          </cell>
          <cell r="F76">
            <v>14</v>
          </cell>
          <cell r="G76" t="str">
            <v>01</v>
          </cell>
          <cell r="H76" t="str">
            <v>Hulladékfeldolgozó munkatárs</v>
          </cell>
          <cell r="J76" t="str">
            <v>3 év</v>
          </cell>
          <cell r="K76" t="str">
            <v>2 év</v>
          </cell>
          <cell r="L76">
            <v>4</v>
          </cell>
          <cell r="M76" t="str">
            <v>14. Környezetvédelem és vízügy</v>
          </cell>
        </row>
        <row r="77">
          <cell r="C77" t="str">
            <v>Húsipari technikus</v>
          </cell>
          <cell r="D77">
            <v>5</v>
          </cell>
          <cell r="E77" t="str">
            <v>0721</v>
          </cell>
          <cell r="F77" t="str">
            <v>05</v>
          </cell>
          <cell r="G77" t="str">
            <v>09</v>
          </cell>
          <cell r="H77" t="str">
            <v>Húsipari technikus</v>
          </cell>
          <cell r="J77" t="str">
            <v>5 év</v>
          </cell>
          <cell r="K77" t="str">
            <v>2 év</v>
          </cell>
          <cell r="L77">
            <v>6</v>
          </cell>
          <cell r="M77" t="str">
            <v>05. Élelmiszeripar</v>
          </cell>
        </row>
        <row r="78">
          <cell r="C78" t="str">
            <v>Hűtő- és szellőzésrendszer-szerelő</v>
          </cell>
          <cell r="D78">
            <v>4</v>
          </cell>
          <cell r="E78" t="str">
            <v>0732</v>
          </cell>
          <cell r="F78" t="str">
            <v>07</v>
          </cell>
          <cell r="G78" t="str">
            <v>02</v>
          </cell>
          <cell r="H78" t="str">
            <v>Hűtő- és szellőzésrendszer-szerelő</v>
          </cell>
          <cell r="J78" t="str">
            <v>3 év</v>
          </cell>
          <cell r="K78" t="str">
            <v>2 év</v>
          </cell>
          <cell r="L78">
            <v>5</v>
          </cell>
          <cell r="M78" t="str">
            <v>07. Épületgépészet</v>
          </cell>
        </row>
        <row r="79">
          <cell r="C79" t="str">
            <v>Idegen nyelvű ipari és kereskedelmi technikus</v>
          </cell>
          <cell r="D79">
            <v>5</v>
          </cell>
          <cell r="E79" t="str">
            <v>0417</v>
          </cell>
          <cell r="F79">
            <v>13</v>
          </cell>
          <cell r="G79" t="str">
            <v>01</v>
          </cell>
          <cell r="H79" t="str">
            <v>Idegen nyelvű ipari és kereskedelmi technikus</v>
          </cell>
          <cell r="I79">
            <v>3</v>
          </cell>
          <cell r="J79" t="str">
            <v>5 év</v>
          </cell>
          <cell r="K79" t="str">
            <v>2 év</v>
          </cell>
          <cell r="L79">
            <v>6</v>
          </cell>
          <cell r="M79" t="str">
            <v>13. Kereskedelem</v>
          </cell>
        </row>
        <row r="80">
          <cell r="C80" t="str">
            <v>Infokommunikációs hálózatépítő és -üzemeltető technikus</v>
          </cell>
          <cell r="D80">
            <v>5</v>
          </cell>
          <cell r="E80" t="str">
            <v>0612</v>
          </cell>
          <cell r="F80">
            <v>12</v>
          </cell>
          <cell r="G80" t="str">
            <v>01</v>
          </cell>
          <cell r="H80" t="str">
            <v>Infokommunikációs hálózatépítő és -üzemeltető technikus</v>
          </cell>
          <cell r="J80" t="str">
            <v>5 év</v>
          </cell>
          <cell r="K80" t="str">
            <v>2 év</v>
          </cell>
          <cell r="L80">
            <v>8</v>
          </cell>
          <cell r="M80" t="str">
            <v>12. Informatika és távközlés</v>
          </cell>
        </row>
        <row r="81">
          <cell r="C81" t="str">
            <v>Informatikai rendszer- és alkalmazás-üzemeltető technikus</v>
          </cell>
          <cell r="D81">
            <v>5</v>
          </cell>
          <cell r="E81" t="str">
            <v>0612</v>
          </cell>
          <cell r="F81">
            <v>12</v>
          </cell>
          <cell r="G81" t="str">
            <v>02</v>
          </cell>
          <cell r="H81" t="str">
            <v>Informatikai rendszer- és alkalmazás-üzemeltető technikus</v>
          </cell>
          <cell r="J81" t="str">
            <v>5 év</v>
          </cell>
          <cell r="K81" t="str">
            <v>2 év</v>
          </cell>
          <cell r="L81">
            <v>8</v>
          </cell>
          <cell r="M81" t="str">
            <v>12. Informatika és távközlés</v>
          </cell>
        </row>
        <row r="82">
          <cell r="C82" t="str">
            <v>Ipari gépész</v>
          </cell>
          <cell r="D82">
            <v>4</v>
          </cell>
          <cell r="E82" t="str">
            <v>0715</v>
          </cell>
          <cell r="F82">
            <v>10</v>
          </cell>
          <cell r="G82" t="str">
            <v>09</v>
          </cell>
          <cell r="H82" t="str">
            <v>Ipari gépész</v>
          </cell>
          <cell r="I82">
            <v>2</v>
          </cell>
          <cell r="J82" t="str">
            <v>3 év</v>
          </cell>
          <cell r="K82" t="str">
            <v>2 év</v>
          </cell>
          <cell r="L82">
            <v>5</v>
          </cell>
          <cell r="M82" t="str">
            <v>10. Gépészet</v>
          </cell>
        </row>
        <row r="83">
          <cell r="C83" t="str">
            <v>Ipari informatikai technikus</v>
          </cell>
          <cell r="D83">
            <v>5</v>
          </cell>
          <cell r="E83" t="str">
            <v>0714</v>
          </cell>
          <cell r="F83" t="str">
            <v>04</v>
          </cell>
          <cell r="G83" t="str">
            <v>05</v>
          </cell>
          <cell r="H83" t="str">
            <v>Ipari informatikai technikus</v>
          </cell>
          <cell r="J83" t="str">
            <v>5 év</v>
          </cell>
          <cell r="K83" t="str">
            <v>2 év</v>
          </cell>
          <cell r="L83">
            <v>7</v>
          </cell>
          <cell r="M83" t="str">
            <v>04. Elektronika és elektrotechnika</v>
          </cell>
        </row>
        <row r="84">
          <cell r="C84" t="str">
            <v>Ipari szerviztechnikus</v>
          </cell>
          <cell r="D84">
            <v>5</v>
          </cell>
          <cell r="E84" t="str">
            <v>0715</v>
          </cell>
          <cell r="F84">
            <v>19</v>
          </cell>
          <cell r="G84" t="str">
            <v>07</v>
          </cell>
          <cell r="H84" t="str">
            <v>Ipari szerviztechnikus</v>
          </cell>
          <cell r="J84" t="str">
            <v>5 év</v>
          </cell>
          <cell r="K84" t="str">
            <v>2 év</v>
          </cell>
          <cell r="L84">
            <v>7</v>
          </cell>
          <cell r="M84" t="str">
            <v>19. Specializált gép- és járműgyártás</v>
          </cell>
        </row>
        <row r="85">
          <cell r="C85" t="str">
            <v>Járműfényező</v>
          </cell>
          <cell r="D85">
            <v>4</v>
          </cell>
          <cell r="E85" t="str">
            <v>0716</v>
          </cell>
          <cell r="F85">
            <v>19</v>
          </cell>
          <cell r="G85" t="str">
            <v>08</v>
          </cell>
          <cell r="H85" t="str">
            <v>Járműfényező</v>
          </cell>
          <cell r="J85" t="str">
            <v>3 év</v>
          </cell>
          <cell r="K85" t="str">
            <v>2 év</v>
          </cell>
          <cell r="L85">
            <v>4</v>
          </cell>
          <cell r="M85" t="str">
            <v>19. Specializált gép- és járműgyártás</v>
          </cell>
        </row>
        <row r="86">
          <cell r="C86" t="str">
            <v>Járműipari karbantartó technikus</v>
          </cell>
          <cell r="D86">
            <v>5</v>
          </cell>
          <cell r="E86" t="str">
            <v>0714</v>
          </cell>
          <cell r="F86">
            <v>19</v>
          </cell>
          <cell r="G86" t="str">
            <v>09</v>
          </cell>
          <cell r="H86" t="str">
            <v>Járműipari karbantartó technikus</v>
          </cell>
          <cell r="J86" t="str">
            <v>6 év</v>
          </cell>
          <cell r="K86" t="str">
            <v>3 év</v>
          </cell>
          <cell r="L86">
            <v>7</v>
          </cell>
          <cell r="M86" t="str">
            <v>19. Specializált gép- és járműgyártás</v>
          </cell>
        </row>
        <row r="87">
          <cell r="C87" t="str">
            <v>Járműkarosszéria-előkészítő, felületbevonó</v>
          </cell>
          <cell r="D87">
            <v>4</v>
          </cell>
          <cell r="E87" t="str">
            <v>0716</v>
          </cell>
          <cell r="F87">
            <v>19</v>
          </cell>
          <cell r="G87">
            <v>10</v>
          </cell>
          <cell r="H87" t="str">
            <v>Járműkarosszéria-előkészítő, felületbevonó</v>
          </cell>
          <cell r="J87" t="str">
            <v>3 év</v>
          </cell>
          <cell r="K87" t="str">
            <v>2 év</v>
          </cell>
          <cell r="L87">
            <v>6</v>
          </cell>
          <cell r="M87" t="str">
            <v>19. Specializált gép- és járműgyártás</v>
          </cell>
        </row>
        <row r="88">
          <cell r="C88" t="str">
            <v>Karosszérialakatos</v>
          </cell>
          <cell r="D88">
            <v>4</v>
          </cell>
          <cell r="E88" t="str">
            <v>0716</v>
          </cell>
          <cell r="F88">
            <v>19</v>
          </cell>
          <cell r="G88">
            <v>11</v>
          </cell>
          <cell r="H88" t="str">
            <v>Karosszérialakatos</v>
          </cell>
          <cell r="J88" t="str">
            <v>3 év</v>
          </cell>
          <cell r="K88" t="str">
            <v>2 év</v>
          </cell>
          <cell r="L88">
            <v>4</v>
          </cell>
          <cell r="M88" t="str">
            <v>19. Specializált gép- és járműgyártás</v>
          </cell>
        </row>
        <row r="89">
          <cell r="C89" t="str">
            <v>Kárpitos</v>
          </cell>
          <cell r="D89">
            <v>4</v>
          </cell>
          <cell r="E89" t="str">
            <v>0723</v>
          </cell>
          <cell r="F89" t="str">
            <v>08</v>
          </cell>
          <cell r="G89" t="str">
            <v>03</v>
          </cell>
          <cell r="H89" t="str">
            <v>Kárpitos</v>
          </cell>
          <cell r="J89" t="str">
            <v>3 év</v>
          </cell>
          <cell r="K89" t="str">
            <v>2 év</v>
          </cell>
          <cell r="L89">
            <v>4</v>
          </cell>
          <cell r="M89" t="str">
            <v>08. Fa- és bútoripar</v>
          </cell>
        </row>
        <row r="90">
          <cell r="C90" t="str">
            <v>Képesített hajós</v>
          </cell>
          <cell r="D90">
            <v>4</v>
          </cell>
          <cell r="E90">
            <v>1041</v>
          </cell>
          <cell r="F90">
            <v>15</v>
          </cell>
          <cell r="G90" t="str">
            <v>02</v>
          </cell>
          <cell r="H90" t="str">
            <v>Képesített hajós</v>
          </cell>
          <cell r="J90" t="str">
            <v>3 év</v>
          </cell>
          <cell r="K90" t="str">
            <v>2 év</v>
          </cell>
          <cell r="L90">
            <v>4</v>
          </cell>
          <cell r="M90" t="str">
            <v>15. Közlekedés és szállítmányozás</v>
          </cell>
        </row>
        <row r="91">
          <cell r="C91" t="str">
            <v>Kerámia- és porcelánkészítő</v>
          </cell>
          <cell r="D91">
            <v>4</v>
          </cell>
          <cell r="E91" t="str">
            <v>0214</v>
          </cell>
          <cell r="F91">
            <v>16</v>
          </cell>
          <cell r="G91" t="str">
            <v>04</v>
          </cell>
          <cell r="H91" t="str">
            <v>Kerámia- és porcelánkészítő</v>
          </cell>
          <cell r="I91">
            <v>3</v>
          </cell>
          <cell r="J91" t="str">
            <v>3 év</v>
          </cell>
          <cell r="K91" t="str">
            <v>2 év</v>
          </cell>
          <cell r="L91">
            <v>4</v>
          </cell>
          <cell r="M91" t="str">
            <v>16. Kreatív</v>
          </cell>
        </row>
        <row r="92">
          <cell r="C92" t="str">
            <v>Kereskedelmi értékesítő</v>
          </cell>
          <cell r="D92">
            <v>4</v>
          </cell>
          <cell r="E92" t="str">
            <v>0416</v>
          </cell>
          <cell r="F92">
            <v>13</v>
          </cell>
          <cell r="G92" t="str">
            <v>02</v>
          </cell>
          <cell r="H92" t="str">
            <v>Kereskedelmi értékesítő</v>
          </cell>
          <cell r="J92" t="str">
            <v>3 év</v>
          </cell>
          <cell r="K92" t="str">
            <v>2 év</v>
          </cell>
          <cell r="L92">
            <v>5</v>
          </cell>
          <cell r="M92" t="str">
            <v>13. Kereskedelem</v>
          </cell>
        </row>
        <row r="93">
          <cell r="C93" t="str">
            <v>Kereskedő és webáruházi technikus</v>
          </cell>
          <cell r="D93">
            <v>5</v>
          </cell>
          <cell r="E93" t="str">
            <v>0416</v>
          </cell>
          <cell r="F93">
            <v>13</v>
          </cell>
          <cell r="G93" t="str">
            <v>03</v>
          </cell>
          <cell r="H93" t="str">
            <v>Kereskedő és webáruházi technikus</v>
          </cell>
          <cell r="J93" t="str">
            <v>5 év</v>
          </cell>
          <cell r="K93" t="str">
            <v>2 év</v>
          </cell>
          <cell r="L93">
            <v>6</v>
          </cell>
          <cell r="M93" t="str">
            <v>13. Kereskedelem</v>
          </cell>
        </row>
        <row r="94">
          <cell r="C94" t="str">
            <v>Kertész</v>
          </cell>
          <cell r="D94">
            <v>4</v>
          </cell>
          <cell r="E94" t="str">
            <v>0812</v>
          </cell>
          <cell r="F94">
            <v>17</v>
          </cell>
          <cell r="G94" t="str">
            <v>05</v>
          </cell>
          <cell r="H94" t="str">
            <v>Kertész</v>
          </cell>
          <cell r="J94" t="str">
            <v>3 év</v>
          </cell>
          <cell r="K94" t="str">
            <v>2 év</v>
          </cell>
          <cell r="L94">
            <v>4</v>
          </cell>
          <cell r="M94" t="str">
            <v>17. Mezőgazdaság és erdészet</v>
          </cell>
        </row>
        <row r="95">
          <cell r="C95" t="str">
            <v>Kertésztechnikus</v>
          </cell>
          <cell r="D95">
            <v>5</v>
          </cell>
          <cell r="E95" t="str">
            <v>0812</v>
          </cell>
          <cell r="F95">
            <v>17</v>
          </cell>
          <cell r="G95" t="str">
            <v>06</v>
          </cell>
          <cell r="H95" t="str">
            <v>Kertésztechnikus</v>
          </cell>
          <cell r="I95">
            <v>5</v>
          </cell>
          <cell r="J95" t="str">
            <v>5 év</v>
          </cell>
          <cell r="K95" t="str">
            <v>2 év</v>
          </cell>
          <cell r="L95">
            <v>5</v>
          </cell>
          <cell r="M95" t="str">
            <v>17. Mezőgazdaság és erdészet</v>
          </cell>
        </row>
        <row r="96">
          <cell r="C96" t="str">
            <v>Kéz- és lábápoló technikus</v>
          </cell>
          <cell r="D96">
            <v>5</v>
          </cell>
          <cell r="E96">
            <v>1012</v>
          </cell>
          <cell r="F96">
            <v>21</v>
          </cell>
          <cell r="G96" t="str">
            <v>02</v>
          </cell>
          <cell r="H96" t="str">
            <v>Kéz- és lábápoló technikus</v>
          </cell>
          <cell r="I96">
            <v>2</v>
          </cell>
          <cell r="J96" t="str">
            <v>5 év</v>
          </cell>
          <cell r="K96" t="str">
            <v>2 év</v>
          </cell>
          <cell r="L96">
            <v>5</v>
          </cell>
          <cell r="M96" t="str">
            <v>21. Szépészet</v>
          </cell>
        </row>
        <row r="97">
          <cell r="C97" t="str">
            <v>Kisgyermekgondozó, -nevelő</v>
          </cell>
          <cell r="D97">
            <v>5</v>
          </cell>
          <cell r="E97" t="str">
            <v>0922</v>
          </cell>
          <cell r="F97">
            <v>22</v>
          </cell>
          <cell r="G97" t="str">
            <v>02</v>
          </cell>
          <cell r="H97" t="str">
            <v>Kisgyermekgondozó, -nevelő</v>
          </cell>
          <cell r="J97" t="str">
            <v>5 év</v>
          </cell>
          <cell r="K97" t="str">
            <v>2 év</v>
          </cell>
          <cell r="L97">
            <v>5</v>
          </cell>
          <cell r="M97" t="str">
            <v>22. Szociális</v>
          </cell>
        </row>
        <row r="98">
          <cell r="C98" t="str">
            <v>Kishajóépítő és -karbantartó</v>
          </cell>
          <cell r="D98">
            <v>4</v>
          </cell>
          <cell r="E98" t="str">
            <v>0722</v>
          </cell>
          <cell r="F98">
            <v>15</v>
          </cell>
          <cell r="G98" t="str">
            <v>03</v>
          </cell>
          <cell r="H98" t="str">
            <v>Kishajóépítő és -karbantartó</v>
          </cell>
          <cell r="J98" t="str">
            <v>3 év</v>
          </cell>
          <cell r="K98" t="str">
            <v>2 év</v>
          </cell>
          <cell r="L98">
            <v>4</v>
          </cell>
          <cell r="M98" t="str">
            <v>15. Közlekedés és szállítmányozás</v>
          </cell>
        </row>
        <row r="99">
          <cell r="C99" t="str">
            <v>Kistermelői élelmiszer-előállító</v>
          </cell>
          <cell r="D99">
            <v>4</v>
          </cell>
          <cell r="E99" t="str">
            <v>0721</v>
          </cell>
          <cell r="F99" t="str">
            <v>05</v>
          </cell>
          <cell r="G99">
            <v>10</v>
          </cell>
          <cell r="H99" t="str">
            <v>Kistermelői élelmiszer-előállító</v>
          </cell>
          <cell r="J99" t="str">
            <v>3 év</v>
          </cell>
          <cell r="K99" t="str">
            <v>2 év</v>
          </cell>
          <cell r="L99">
            <v>4</v>
          </cell>
          <cell r="M99" t="str">
            <v>05. Élelmiszeripar</v>
          </cell>
        </row>
        <row r="100">
          <cell r="C100" t="str">
            <v>Klinikai laboratóriumi szakasszisztens</v>
          </cell>
          <cell r="D100">
            <v>5</v>
          </cell>
          <cell r="E100" t="str">
            <v>0914</v>
          </cell>
          <cell r="F100" t="str">
            <v>03</v>
          </cell>
          <cell r="G100" t="str">
            <v>05</v>
          </cell>
          <cell r="H100" t="str">
            <v>Klinikai laboratóriumi szakasszisztens</v>
          </cell>
          <cell r="I100">
            <v>3</v>
          </cell>
          <cell r="J100" t="str">
            <v>6 év</v>
          </cell>
          <cell r="K100" t="str">
            <v>3 év</v>
          </cell>
          <cell r="L100">
            <v>6</v>
          </cell>
          <cell r="M100" t="str">
            <v>03. Egészségügy</v>
          </cell>
        </row>
        <row r="101">
          <cell r="C101" t="str">
            <v>Kocsivizsgáló technikus</v>
          </cell>
          <cell r="D101">
            <v>5</v>
          </cell>
          <cell r="E101" t="str">
            <v>0716</v>
          </cell>
          <cell r="F101">
            <v>15</v>
          </cell>
          <cell r="G101" t="str">
            <v>04</v>
          </cell>
          <cell r="H101" t="str">
            <v>Kocsivizsgáló technikus</v>
          </cell>
          <cell r="J101" t="str">
            <v>5 év</v>
          </cell>
          <cell r="K101" t="str">
            <v>2 év</v>
          </cell>
          <cell r="L101">
            <v>5</v>
          </cell>
          <cell r="M101" t="str">
            <v>15. Közlekedés és szállítmányozás</v>
          </cell>
        </row>
        <row r="102">
          <cell r="C102" t="str">
            <v>Kohász- és öntésztechnikus</v>
          </cell>
          <cell r="D102">
            <v>5</v>
          </cell>
          <cell r="E102" t="str">
            <v>0715</v>
          </cell>
          <cell r="F102" t="str">
            <v>01</v>
          </cell>
          <cell r="G102" t="str">
            <v>06</v>
          </cell>
          <cell r="H102" t="str">
            <v>Kohász- és öntésztechnikus</v>
          </cell>
          <cell r="I102">
            <v>2</v>
          </cell>
          <cell r="J102" t="str">
            <v>5 év</v>
          </cell>
          <cell r="K102" t="str">
            <v>2 év</v>
          </cell>
          <cell r="L102">
            <v>6</v>
          </cell>
          <cell r="M102" t="str">
            <v>01. Bányászat és kohászat</v>
          </cell>
        </row>
        <row r="103">
          <cell r="C103" t="str">
            <v>Kozmetikus technikus</v>
          </cell>
          <cell r="D103">
            <v>5</v>
          </cell>
          <cell r="E103">
            <v>1012</v>
          </cell>
          <cell r="F103">
            <v>21</v>
          </cell>
          <cell r="G103" t="str">
            <v>03</v>
          </cell>
          <cell r="H103" t="str">
            <v>Kozmetikus technikus</v>
          </cell>
          <cell r="J103" t="str">
            <v>5 év</v>
          </cell>
          <cell r="K103" t="str">
            <v>2 év</v>
          </cell>
          <cell r="L103">
            <v>5</v>
          </cell>
          <cell r="M103" t="str">
            <v>21. Szépészet</v>
          </cell>
        </row>
        <row r="104">
          <cell r="C104" t="str">
            <v>Kőfaragó</v>
          </cell>
          <cell r="D104">
            <v>4</v>
          </cell>
          <cell r="E104" t="str">
            <v>0732</v>
          </cell>
          <cell r="F104" t="str">
            <v>06</v>
          </cell>
          <cell r="G104" t="str">
            <v>07</v>
          </cell>
          <cell r="H104" t="str">
            <v>Kőfaragó</v>
          </cell>
          <cell r="J104" t="str">
            <v>3 év</v>
          </cell>
          <cell r="K104" t="str">
            <v>2 év</v>
          </cell>
          <cell r="L104">
            <v>4</v>
          </cell>
          <cell r="M104" t="str">
            <v>06. Építőipar</v>
          </cell>
        </row>
        <row r="105">
          <cell r="C105" t="str">
            <v>Kőműves</v>
          </cell>
          <cell r="D105">
            <v>4</v>
          </cell>
          <cell r="E105" t="str">
            <v>0732</v>
          </cell>
          <cell r="F105" t="str">
            <v>06</v>
          </cell>
          <cell r="G105" t="str">
            <v>08</v>
          </cell>
          <cell r="H105" t="str">
            <v>Kőműves</v>
          </cell>
          <cell r="J105" t="str">
            <v>3 év</v>
          </cell>
          <cell r="K105" t="str">
            <v>2 év</v>
          </cell>
          <cell r="L105">
            <v>4</v>
          </cell>
          <cell r="M105" t="str">
            <v>06. Építőipar</v>
          </cell>
        </row>
        <row r="106">
          <cell r="C106" t="str">
            <v>Könnyűipari technikus</v>
          </cell>
          <cell r="D106">
            <v>5</v>
          </cell>
          <cell r="E106" t="str">
            <v>0723</v>
          </cell>
          <cell r="F106">
            <v>16</v>
          </cell>
          <cell r="G106" t="str">
            <v>05</v>
          </cell>
          <cell r="H106" t="str">
            <v>Könnyűipari technikus</v>
          </cell>
          <cell r="I106">
            <v>5</v>
          </cell>
          <cell r="J106" t="str">
            <v>5 év</v>
          </cell>
          <cell r="K106" t="str">
            <v>2 év</v>
          </cell>
          <cell r="L106">
            <v>5</v>
          </cell>
          <cell r="M106" t="str">
            <v>16. Kreatív</v>
          </cell>
        </row>
        <row r="107">
          <cell r="C107" t="str">
            <v>Környezetvédelmi technikus</v>
          </cell>
          <cell r="D107">
            <v>5</v>
          </cell>
          <cell r="E107" t="str">
            <v>0712</v>
          </cell>
          <cell r="F107">
            <v>14</v>
          </cell>
          <cell r="G107" t="str">
            <v>02</v>
          </cell>
          <cell r="H107" t="str">
            <v>Környezetvédelmi technikus</v>
          </cell>
          <cell r="I107">
            <v>4</v>
          </cell>
          <cell r="J107" t="str">
            <v>5 év</v>
          </cell>
          <cell r="K107" t="str">
            <v>2 év</v>
          </cell>
          <cell r="L107">
            <v>6</v>
          </cell>
          <cell r="M107" t="str">
            <v>14. Környezetvédelem és vízügy</v>
          </cell>
        </row>
        <row r="108">
          <cell r="C108" t="str">
            <v>Közlekedésautomatikai technikus</v>
          </cell>
          <cell r="D108">
            <v>5</v>
          </cell>
          <cell r="E108" t="str">
            <v>0714</v>
          </cell>
          <cell r="F108" t="str">
            <v>04</v>
          </cell>
          <cell r="G108" t="str">
            <v>06</v>
          </cell>
          <cell r="H108" t="str">
            <v>Közlekedésautomatikai technikus</v>
          </cell>
          <cell r="J108" t="str">
            <v>5 év</v>
          </cell>
          <cell r="K108" t="str">
            <v>2 év</v>
          </cell>
          <cell r="L108">
            <v>7</v>
          </cell>
          <cell r="M108" t="str">
            <v>04. Elektronika és elektrotechnika</v>
          </cell>
        </row>
        <row r="109">
          <cell r="C109" t="str">
            <v>Közlekedésüzemvitel-ellátó technikus</v>
          </cell>
          <cell r="D109">
            <v>5</v>
          </cell>
          <cell r="E109">
            <v>1041</v>
          </cell>
          <cell r="F109">
            <v>15</v>
          </cell>
          <cell r="G109" t="str">
            <v>05</v>
          </cell>
          <cell r="H109" t="str">
            <v>Közlekedésüzemvitel-ellátó technikus</v>
          </cell>
          <cell r="I109">
            <v>4</v>
          </cell>
          <cell r="J109" t="str">
            <v>5 év</v>
          </cell>
          <cell r="K109" t="str">
            <v>2 év</v>
          </cell>
          <cell r="L109">
            <v>6</v>
          </cell>
          <cell r="M109" t="str">
            <v>15. Közlekedés és szállítmányozás</v>
          </cell>
        </row>
        <row r="110">
          <cell r="C110" t="str">
            <v>Központifűtés- és gázhálózatrendszer-szerelő</v>
          </cell>
          <cell r="D110">
            <v>4</v>
          </cell>
          <cell r="E110" t="str">
            <v>0732</v>
          </cell>
          <cell r="F110" t="str">
            <v>07</v>
          </cell>
          <cell r="G110" t="str">
            <v>03</v>
          </cell>
          <cell r="H110" t="str">
            <v>Központifűtés- és gázhálózatrendszer-szerelő</v>
          </cell>
          <cell r="J110" t="str">
            <v>3 év</v>
          </cell>
          <cell r="K110" t="str">
            <v>2 év</v>
          </cell>
          <cell r="L110">
            <v>5</v>
          </cell>
          <cell r="M110" t="str">
            <v>07. Épületgépészet</v>
          </cell>
        </row>
        <row r="111">
          <cell r="C111" t="str">
            <v>Közszolgálati technikus</v>
          </cell>
          <cell r="D111">
            <v>5</v>
          </cell>
          <cell r="E111" t="str">
            <v>0413</v>
          </cell>
          <cell r="F111">
            <v>18</v>
          </cell>
          <cell r="G111" t="str">
            <v>01</v>
          </cell>
          <cell r="H111" t="str">
            <v>Közszolgálati technikus</v>
          </cell>
          <cell r="I111">
            <v>2</v>
          </cell>
          <cell r="J111" t="str">
            <v>5 év</v>
          </cell>
          <cell r="K111" t="str">
            <v>2 év</v>
          </cell>
          <cell r="L111">
            <v>6</v>
          </cell>
          <cell r="M111" t="str">
            <v>18. Rendészet és közszolgálat</v>
          </cell>
        </row>
        <row r="112">
          <cell r="C112" t="str">
            <v>Légijármű-műszerész technikus</v>
          </cell>
          <cell r="D112">
            <v>5</v>
          </cell>
          <cell r="E112" t="str">
            <v>0716</v>
          </cell>
          <cell r="F112">
            <v>10</v>
          </cell>
          <cell r="G112">
            <v>10</v>
          </cell>
          <cell r="H112" t="str">
            <v>Légijármű-műszerész technikus</v>
          </cell>
          <cell r="J112" t="str">
            <v>5 év</v>
          </cell>
          <cell r="K112" t="str">
            <v>2 év</v>
          </cell>
          <cell r="L112">
            <v>6</v>
          </cell>
          <cell r="M112" t="str">
            <v>10. Gépészet</v>
          </cell>
        </row>
        <row r="113">
          <cell r="C113" t="str">
            <v>Légijármű-szerelő technikus</v>
          </cell>
          <cell r="D113">
            <v>5</v>
          </cell>
          <cell r="E113" t="str">
            <v>0716</v>
          </cell>
          <cell r="F113">
            <v>10</v>
          </cell>
          <cell r="G113">
            <v>11</v>
          </cell>
          <cell r="H113" t="str">
            <v>Légijármű-szerelő technikus</v>
          </cell>
          <cell r="J113" t="str">
            <v>5 év</v>
          </cell>
          <cell r="K113" t="str">
            <v>2 év</v>
          </cell>
          <cell r="L113">
            <v>6</v>
          </cell>
          <cell r="M113" t="str">
            <v>10. Gépészet</v>
          </cell>
        </row>
        <row r="114">
          <cell r="C114" t="str">
            <v>Logisztikai technikus</v>
          </cell>
          <cell r="D114">
            <v>5</v>
          </cell>
          <cell r="E114">
            <v>1041</v>
          </cell>
          <cell r="F114">
            <v>15</v>
          </cell>
          <cell r="G114" t="str">
            <v>06</v>
          </cell>
          <cell r="H114" t="str">
            <v>Logisztikai technikus</v>
          </cell>
          <cell r="I114">
            <v>2</v>
          </cell>
          <cell r="J114" t="str">
            <v>5 év</v>
          </cell>
          <cell r="K114" t="str">
            <v>2 év</v>
          </cell>
          <cell r="L114">
            <v>6</v>
          </cell>
          <cell r="M114" t="str">
            <v>15. Közlekedés és szállítmányozás</v>
          </cell>
        </row>
        <row r="115">
          <cell r="C115" t="str">
            <v>Magasépítő technikus</v>
          </cell>
          <cell r="D115">
            <v>5</v>
          </cell>
          <cell r="E115" t="str">
            <v>0732</v>
          </cell>
          <cell r="F115" t="str">
            <v>06</v>
          </cell>
          <cell r="G115" t="str">
            <v>09</v>
          </cell>
          <cell r="H115" t="str">
            <v>Magasépítő technikus</v>
          </cell>
          <cell r="J115" t="str">
            <v>5 év</v>
          </cell>
          <cell r="K115" t="str">
            <v>2 év</v>
          </cell>
          <cell r="L115">
            <v>5</v>
          </cell>
          <cell r="M115" t="str">
            <v>06. Építőipar</v>
          </cell>
        </row>
        <row r="116">
          <cell r="C116" t="str">
            <v>Mechatronikai technikus</v>
          </cell>
          <cell r="D116">
            <v>5</v>
          </cell>
          <cell r="E116" t="str">
            <v>0714</v>
          </cell>
          <cell r="F116">
            <v>19</v>
          </cell>
          <cell r="G116">
            <v>12</v>
          </cell>
          <cell r="H116" t="str">
            <v>Mechatronikai technikus</v>
          </cell>
          <cell r="J116" t="str">
            <v>5 év</v>
          </cell>
          <cell r="K116" t="str">
            <v>2 év</v>
          </cell>
          <cell r="L116">
            <v>6</v>
          </cell>
          <cell r="M116" t="str">
            <v>19. Specializált gép- és járműgyártás</v>
          </cell>
        </row>
        <row r="117">
          <cell r="C117" t="str">
            <v>Mechatronikus karbantartó</v>
          </cell>
          <cell r="D117">
            <v>4</v>
          </cell>
          <cell r="E117" t="str">
            <v>0714</v>
          </cell>
          <cell r="F117">
            <v>19</v>
          </cell>
          <cell r="G117">
            <v>13</v>
          </cell>
          <cell r="H117" t="str">
            <v>Mechatronikus karbantartó</v>
          </cell>
          <cell r="J117" t="str">
            <v>3 év</v>
          </cell>
          <cell r="K117" t="str">
            <v>2 év</v>
          </cell>
          <cell r="L117">
            <v>5</v>
          </cell>
          <cell r="M117" t="str">
            <v>19. Specializált gép- és járműgyártás</v>
          </cell>
        </row>
        <row r="118">
          <cell r="C118" t="str">
            <v>Mélyépítő technikus</v>
          </cell>
          <cell r="D118">
            <v>5</v>
          </cell>
          <cell r="E118" t="str">
            <v>0732</v>
          </cell>
          <cell r="F118" t="str">
            <v>06</v>
          </cell>
          <cell r="G118">
            <v>10</v>
          </cell>
          <cell r="H118" t="str">
            <v>Mélyépítő technikus</v>
          </cell>
          <cell r="J118" t="str">
            <v>5 év</v>
          </cell>
          <cell r="K118" t="str">
            <v>2 év</v>
          </cell>
          <cell r="L118">
            <v>5</v>
          </cell>
          <cell r="M118" t="str">
            <v>06. Építőipar</v>
          </cell>
        </row>
        <row r="119">
          <cell r="C119" t="str">
            <v>Mentőápoló</v>
          </cell>
          <cell r="D119">
            <v>5</v>
          </cell>
          <cell r="E119" t="str">
            <v>0913</v>
          </cell>
          <cell r="F119" t="str">
            <v>03</v>
          </cell>
          <cell r="G119">
            <v>11</v>
          </cell>
          <cell r="H119" t="str">
            <v>Mentőápoló</v>
          </cell>
          <cell r="J119" t="str">
            <v>5 év</v>
          </cell>
          <cell r="K119" t="str">
            <v>2 év</v>
          </cell>
          <cell r="L119">
            <v>5</v>
          </cell>
          <cell r="M119" t="str">
            <v>03. Egészségügy</v>
          </cell>
        </row>
        <row r="120">
          <cell r="C120" t="str">
            <v>Mezőgazdasági gépész</v>
          </cell>
          <cell r="D120">
            <v>4</v>
          </cell>
          <cell r="E120" t="str">
            <v>0810</v>
          </cell>
          <cell r="F120">
            <v>17</v>
          </cell>
          <cell r="G120" t="str">
            <v>07</v>
          </cell>
          <cell r="H120" t="str">
            <v>Mezőgazdasági gépész</v>
          </cell>
          <cell r="J120" t="str">
            <v>3 év</v>
          </cell>
          <cell r="K120" t="str">
            <v>2 év</v>
          </cell>
          <cell r="L120">
            <v>4</v>
          </cell>
          <cell r="M120" t="str">
            <v>17. Mezőgazdaság és erdészet</v>
          </cell>
        </row>
        <row r="121">
          <cell r="C121" t="str">
            <v>Mezőgazdasági gépésztechnikus</v>
          </cell>
          <cell r="D121">
            <v>5</v>
          </cell>
          <cell r="E121" t="str">
            <v>0810</v>
          </cell>
          <cell r="F121">
            <v>17</v>
          </cell>
          <cell r="G121" t="str">
            <v>08</v>
          </cell>
          <cell r="H121" t="str">
            <v>Mezőgazdasági gépésztechnikus</v>
          </cell>
          <cell r="J121" t="str">
            <v>5 év</v>
          </cell>
          <cell r="K121" t="str">
            <v>2 év</v>
          </cell>
          <cell r="L121">
            <v>5</v>
          </cell>
          <cell r="M121" t="str">
            <v>17. Mezőgazdaság és erdészet</v>
          </cell>
        </row>
        <row r="122">
          <cell r="C122" t="str">
            <v>Mezőgazdasági technikus</v>
          </cell>
          <cell r="D122">
            <v>5</v>
          </cell>
          <cell r="E122" t="str">
            <v>0811</v>
          </cell>
          <cell r="F122">
            <v>17</v>
          </cell>
          <cell r="G122" t="str">
            <v>09</v>
          </cell>
          <cell r="H122" t="str">
            <v>Mezőgazdasági technikus</v>
          </cell>
          <cell r="I122">
            <v>2</v>
          </cell>
          <cell r="J122" t="str">
            <v>5 év</v>
          </cell>
          <cell r="K122" t="str">
            <v>2 év</v>
          </cell>
          <cell r="L122">
            <v>5</v>
          </cell>
          <cell r="M122" t="str">
            <v>17. Mezőgazdaság és erdészet</v>
          </cell>
        </row>
        <row r="123">
          <cell r="C123" t="str">
            <v>Mozgókép- és animációkészítő</v>
          </cell>
          <cell r="D123">
            <v>5</v>
          </cell>
          <cell r="E123" t="str">
            <v>0211</v>
          </cell>
          <cell r="F123">
            <v>16</v>
          </cell>
          <cell r="G123">
            <v>10</v>
          </cell>
          <cell r="H123" t="str">
            <v>Mozgókép- és animációkészítő</v>
          </cell>
          <cell r="J123" t="str">
            <v>5 év</v>
          </cell>
          <cell r="K123" t="str">
            <v>2 év</v>
          </cell>
          <cell r="L123">
            <v>5</v>
          </cell>
          <cell r="M123" t="str">
            <v>16. Kreatív</v>
          </cell>
        </row>
        <row r="124">
          <cell r="C124" t="str">
            <v>Műanyag-feldolgozó</v>
          </cell>
          <cell r="D124">
            <v>4</v>
          </cell>
          <cell r="E124" t="str">
            <v>0722</v>
          </cell>
          <cell r="F124">
            <v>24</v>
          </cell>
          <cell r="G124" t="str">
            <v>04</v>
          </cell>
          <cell r="H124" t="str">
            <v>Műanyag-feldolgozó</v>
          </cell>
          <cell r="J124" t="str">
            <v>3 év</v>
          </cell>
          <cell r="K124" t="str">
            <v>2 év</v>
          </cell>
          <cell r="L124">
            <v>4</v>
          </cell>
          <cell r="M124" t="str">
            <v>24. Vegyipar</v>
          </cell>
        </row>
        <row r="125">
          <cell r="C125" t="str">
            <v>Műanyag-feldolgozó technikus</v>
          </cell>
          <cell r="D125">
            <v>5</v>
          </cell>
          <cell r="E125" t="str">
            <v>0722</v>
          </cell>
          <cell r="F125">
            <v>24</v>
          </cell>
          <cell r="G125" t="str">
            <v>05</v>
          </cell>
          <cell r="H125" t="str">
            <v>Műanyag-feldolgozó technikus</v>
          </cell>
          <cell r="J125" t="str">
            <v>5 év</v>
          </cell>
          <cell r="K125" t="str">
            <v>2 év</v>
          </cell>
          <cell r="L125">
            <v>5</v>
          </cell>
          <cell r="M125" t="str">
            <v>24. Vegyipar</v>
          </cell>
        </row>
        <row r="126">
          <cell r="C126" t="str">
            <v>Nyomdaipari technikus</v>
          </cell>
          <cell r="D126">
            <v>5</v>
          </cell>
          <cell r="E126" t="str">
            <v>0211</v>
          </cell>
          <cell r="F126">
            <v>16</v>
          </cell>
          <cell r="G126">
            <v>11</v>
          </cell>
          <cell r="H126" t="str">
            <v>Nyomdaipari technikus</v>
          </cell>
          <cell r="I126">
            <v>3</v>
          </cell>
          <cell r="J126" t="str">
            <v>5 év</v>
          </cell>
          <cell r="K126" t="str">
            <v>2 év</v>
          </cell>
          <cell r="L126">
            <v>5</v>
          </cell>
          <cell r="M126" t="str">
            <v>16. Kreatív</v>
          </cell>
        </row>
        <row r="127">
          <cell r="C127" t="str">
            <v>Nyomdász</v>
          </cell>
          <cell r="D127">
            <v>4</v>
          </cell>
          <cell r="E127" t="str">
            <v>0211</v>
          </cell>
          <cell r="F127">
            <v>16</v>
          </cell>
          <cell r="G127">
            <v>12</v>
          </cell>
          <cell r="H127" t="str">
            <v>Nyomdász</v>
          </cell>
          <cell r="I127">
            <v>3</v>
          </cell>
          <cell r="J127" t="str">
            <v>3 év</v>
          </cell>
          <cell r="K127" t="str">
            <v>2 év</v>
          </cell>
          <cell r="L127">
            <v>4</v>
          </cell>
          <cell r="M127" t="str">
            <v>16. Kreatív</v>
          </cell>
        </row>
        <row r="128">
          <cell r="C128" t="str">
            <v>Oktatási szakasszisztens</v>
          </cell>
          <cell r="D128">
            <v>5</v>
          </cell>
          <cell r="E128" t="str">
            <v>0188</v>
          </cell>
          <cell r="F128">
            <v>25</v>
          </cell>
          <cell r="G128" t="str">
            <v>01</v>
          </cell>
          <cell r="H128" t="str">
            <v>Oktatási szakasszisztens</v>
          </cell>
          <cell r="J128" t="str">
            <v>5 év</v>
          </cell>
          <cell r="K128" t="str">
            <v>2 év</v>
          </cell>
          <cell r="L128">
            <v>5</v>
          </cell>
          <cell r="M128" t="str">
            <v>25. Oktatás</v>
          </cell>
        </row>
        <row r="129">
          <cell r="C129" t="str">
            <v>Optikaitermék-készítő</v>
          </cell>
          <cell r="D129">
            <v>4</v>
          </cell>
          <cell r="E129" t="str">
            <v>0914</v>
          </cell>
          <cell r="F129" t="str">
            <v>02</v>
          </cell>
          <cell r="G129" t="str">
            <v>02</v>
          </cell>
          <cell r="H129" t="str">
            <v>Optikaitermék-készítő</v>
          </cell>
          <cell r="J129" t="str">
            <v>3 év</v>
          </cell>
          <cell r="K129" t="str">
            <v>2 év</v>
          </cell>
          <cell r="L129">
            <v>5</v>
          </cell>
          <cell r="M129" t="str">
            <v>02. Egészségügyi technika</v>
          </cell>
        </row>
        <row r="130">
          <cell r="C130" t="str">
            <v>Optikus</v>
          </cell>
          <cell r="D130">
            <v>5</v>
          </cell>
          <cell r="E130" t="str">
            <v>0914</v>
          </cell>
          <cell r="F130" t="str">
            <v>02</v>
          </cell>
          <cell r="G130" t="str">
            <v>03</v>
          </cell>
          <cell r="H130" t="str">
            <v>Optikus</v>
          </cell>
          <cell r="J130" t="str">
            <v>–</v>
          </cell>
          <cell r="K130" t="str">
            <v>2 év</v>
          </cell>
          <cell r="L130">
            <v>6</v>
          </cell>
          <cell r="M130" t="str">
            <v>02. Egészségügyi technika</v>
          </cell>
        </row>
        <row r="131">
          <cell r="C131" t="str">
            <v>Ortopédiai műszerész</v>
          </cell>
          <cell r="D131">
            <v>5</v>
          </cell>
          <cell r="E131" t="str">
            <v>0915</v>
          </cell>
          <cell r="F131" t="str">
            <v>03</v>
          </cell>
          <cell r="G131" t="str">
            <v>06</v>
          </cell>
          <cell r="H131" t="str">
            <v>Ortopédiai műszerész</v>
          </cell>
          <cell r="K131" t="str">
            <v>2 év</v>
          </cell>
          <cell r="L131">
            <v>5</v>
          </cell>
          <cell r="M131" t="str">
            <v>03. Egészségügy</v>
          </cell>
        </row>
        <row r="132">
          <cell r="C132" t="str">
            <v>Öntvénykészítő</v>
          </cell>
          <cell r="D132">
            <v>4</v>
          </cell>
          <cell r="E132" t="str">
            <v>0715</v>
          </cell>
          <cell r="F132" t="str">
            <v>01</v>
          </cell>
          <cell r="G132" t="str">
            <v>07</v>
          </cell>
          <cell r="H132" t="str">
            <v>Öntvénykészítő</v>
          </cell>
          <cell r="I132">
            <v>2</v>
          </cell>
          <cell r="J132" t="str">
            <v>3 év</v>
          </cell>
          <cell r="K132" t="str">
            <v>2 év</v>
          </cell>
          <cell r="L132">
            <v>5</v>
          </cell>
          <cell r="M132" t="str">
            <v>01. Bányászat és kohászat</v>
          </cell>
        </row>
        <row r="133">
          <cell r="C133" t="str">
            <v>Panziós-fogadós</v>
          </cell>
          <cell r="D133">
            <v>4</v>
          </cell>
          <cell r="E133">
            <v>1013</v>
          </cell>
          <cell r="F133">
            <v>23</v>
          </cell>
          <cell r="G133" t="str">
            <v>03</v>
          </cell>
          <cell r="H133" t="str">
            <v>Panziós-fogadós</v>
          </cell>
          <cell r="J133" t="str">
            <v>3 év</v>
          </cell>
          <cell r="K133" t="str">
            <v>2 év</v>
          </cell>
          <cell r="L133">
            <v>6</v>
          </cell>
          <cell r="M133" t="str">
            <v>23. Turizmus-vendéglátás</v>
          </cell>
        </row>
        <row r="134">
          <cell r="C134" t="str">
            <v>Papírgyártó és -feldolgozó, csomagolószer-gyártó</v>
          </cell>
          <cell r="D134">
            <v>4</v>
          </cell>
          <cell r="E134" t="str">
            <v>0722</v>
          </cell>
          <cell r="F134">
            <v>24</v>
          </cell>
          <cell r="G134" t="str">
            <v>06</v>
          </cell>
          <cell r="H134" t="str">
            <v>Papírgyártó és -feldolgozó, csomagolószer-gyártó</v>
          </cell>
          <cell r="I134">
            <v>2</v>
          </cell>
          <cell r="J134" t="str">
            <v>3 év</v>
          </cell>
          <cell r="K134" t="str">
            <v>2 év</v>
          </cell>
          <cell r="L134">
            <v>5</v>
          </cell>
          <cell r="M134" t="str">
            <v>24. Vegyipar</v>
          </cell>
        </row>
        <row r="135">
          <cell r="C135" t="str">
            <v>Papírgyártó és -feldolgozó, csomagolószer-gyártó technikus</v>
          </cell>
          <cell r="D135">
            <v>5</v>
          </cell>
          <cell r="E135" t="str">
            <v>0722</v>
          </cell>
          <cell r="F135">
            <v>24</v>
          </cell>
          <cell r="G135" t="str">
            <v>07</v>
          </cell>
          <cell r="H135" t="str">
            <v>Papírgyártó és -feldolgozó, csomagolószer-gyártó technikus</v>
          </cell>
          <cell r="I135">
            <v>2</v>
          </cell>
          <cell r="J135" t="str">
            <v>5 év</v>
          </cell>
          <cell r="K135" t="str">
            <v>2 év</v>
          </cell>
          <cell r="L135">
            <v>6</v>
          </cell>
          <cell r="M135" t="str">
            <v>24. Vegyipar</v>
          </cell>
        </row>
        <row r="136">
          <cell r="C136" t="str">
            <v>Pék</v>
          </cell>
          <cell r="D136">
            <v>4</v>
          </cell>
          <cell r="E136" t="str">
            <v>0721</v>
          </cell>
          <cell r="F136" t="str">
            <v>05</v>
          </cell>
          <cell r="G136">
            <v>11</v>
          </cell>
          <cell r="H136" t="str">
            <v>Pék</v>
          </cell>
          <cell r="J136" t="str">
            <v>3 év</v>
          </cell>
          <cell r="K136" t="str">
            <v>2 év</v>
          </cell>
          <cell r="L136">
            <v>4</v>
          </cell>
          <cell r="M136" t="str">
            <v>05. Élelmiszeripar</v>
          </cell>
        </row>
        <row r="137">
          <cell r="C137" t="str">
            <v>Pék-cukrász</v>
          </cell>
          <cell r="D137">
            <v>4</v>
          </cell>
          <cell r="E137" t="str">
            <v>0721</v>
          </cell>
          <cell r="F137" t="str">
            <v>05</v>
          </cell>
          <cell r="G137">
            <v>12</v>
          </cell>
          <cell r="H137" t="str">
            <v>Pék-cukrász</v>
          </cell>
          <cell r="J137" t="str">
            <v>3 év</v>
          </cell>
          <cell r="K137" t="str">
            <v>2 év</v>
          </cell>
          <cell r="L137">
            <v>4</v>
          </cell>
          <cell r="M137" t="str">
            <v>05. Élelmiszeripar</v>
          </cell>
        </row>
        <row r="138">
          <cell r="C138" t="str">
            <v>Pénzügyi-számviteli ügyintéző</v>
          </cell>
          <cell r="D138">
            <v>5</v>
          </cell>
          <cell r="E138" t="str">
            <v>0411</v>
          </cell>
          <cell r="F138" t="str">
            <v>09</v>
          </cell>
          <cell r="G138" t="str">
            <v>01</v>
          </cell>
          <cell r="H138" t="str">
            <v>Pénzügyi-számviteli ügyintéző</v>
          </cell>
          <cell r="J138" t="str">
            <v>5 év</v>
          </cell>
          <cell r="K138" t="str">
            <v>2 év</v>
          </cell>
          <cell r="L138">
            <v>6</v>
          </cell>
          <cell r="M138" t="str">
            <v>09. Gazdálkodás és menedzsment</v>
          </cell>
        </row>
        <row r="139">
          <cell r="C139" t="str">
            <v>Perioperatív szakasszisztens</v>
          </cell>
          <cell r="D139">
            <v>5</v>
          </cell>
          <cell r="E139" t="str">
            <v>0910</v>
          </cell>
          <cell r="F139" t="str">
            <v>03</v>
          </cell>
          <cell r="G139" t="str">
            <v>07</v>
          </cell>
          <cell r="H139" t="str">
            <v>Perioperatív szakasszisztens</v>
          </cell>
          <cell r="I139">
            <v>2</v>
          </cell>
          <cell r="J139" t="str">
            <v>6 év</v>
          </cell>
          <cell r="K139" t="str">
            <v>3 év</v>
          </cell>
          <cell r="L139">
            <v>5</v>
          </cell>
          <cell r="M139" t="str">
            <v>03. Egészségügy</v>
          </cell>
        </row>
        <row r="140">
          <cell r="C140" t="str">
            <v>Pincér - vendégtéri szakember</v>
          </cell>
          <cell r="D140">
            <v>4</v>
          </cell>
          <cell r="E140">
            <v>1013</v>
          </cell>
          <cell r="F140">
            <v>23</v>
          </cell>
          <cell r="G140" t="str">
            <v>04</v>
          </cell>
          <cell r="H140" t="str">
            <v>Pincér - vendégtéri szakember</v>
          </cell>
          <cell r="J140" t="str">
            <v>3 év</v>
          </cell>
          <cell r="K140" t="str">
            <v>2 év</v>
          </cell>
          <cell r="L140">
            <v>5</v>
          </cell>
          <cell r="M140" t="str">
            <v>23. Turizmus-vendéglátás</v>
          </cell>
        </row>
        <row r="141">
          <cell r="C141" t="str">
            <v>Postai üzleti ügyintéző</v>
          </cell>
          <cell r="D141">
            <v>5</v>
          </cell>
          <cell r="E141">
            <v>1041</v>
          </cell>
          <cell r="F141">
            <v>15</v>
          </cell>
          <cell r="G141" t="str">
            <v>07</v>
          </cell>
          <cell r="H141" t="str">
            <v>Postai üzleti ügyintéző</v>
          </cell>
          <cell r="J141" t="str">
            <v>5 év</v>
          </cell>
          <cell r="K141" t="str">
            <v>2 év</v>
          </cell>
          <cell r="L141">
            <v>5</v>
          </cell>
          <cell r="M141" t="str">
            <v>15. Közlekedés és szállítmányozás</v>
          </cell>
        </row>
        <row r="142">
          <cell r="C142" t="str">
            <v>Radiográfiai szakasszisztens</v>
          </cell>
          <cell r="D142">
            <v>5</v>
          </cell>
          <cell r="E142" t="str">
            <v>0914</v>
          </cell>
          <cell r="F142" t="str">
            <v>03</v>
          </cell>
          <cell r="G142" t="str">
            <v>08</v>
          </cell>
          <cell r="H142" t="str">
            <v>Radiográfiai szakasszisztens</v>
          </cell>
          <cell r="I142">
            <v>4</v>
          </cell>
          <cell r="J142" t="str">
            <v>6 év</v>
          </cell>
          <cell r="K142" t="str">
            <v>3 év</v>
          </cell>
          <cell r="L142">
            <v>6</v>
          </cell>
          <cell r="M142" t="str">
            <v>03. Egészségügy</v>
          </cell>
        </row>
        <row r="143">
          <cell r="C143" t="str">
            <v>Rehabilitációs terapeuta</v>
          </cell>
          <cell r="D143">
            <v>5</v>
          </cell>
          <cell r="E143" t="str">
            <v>0923</v>
          </cell>
          <cell r="F143" t="str">
            <v>03</v>
          </cell>
          <cell r="G143" t="str">
            <v>09</v>
          </cell>
          <cell r="H143" t="str">
            <v>Rehabilitációs terapeuta</v>
          </cell>
          <cell r="I143">
            <v>2</v>
          </cell>
          <cell r="J143" t="str">
            <v>5 év</v>
          </cell>
          <cell r="K143" t="str">
            <v>2 év</v>
          </cell>
          <cell r="L143">
            <v>5</v>
          </cell>
          <cell r="M143" t="str">
            <v>03. Egészségügy</v>
          </cell>
        </row>
        <row r="144">
          <cell r="C144" t="str">
            <v>Rendészeti őr</v>
          </cell>
          <cell r="D144">
            <v>4</v>
          </cell>
          <cell r="E144">
            <v>1032</v>
          </cell>
          <cell r="F144">
            <v>18</v>
          </cell>
          <cell r="G144" t="str">
            <v>02</v>
          </cell>
          <cell r="H144" t="str">
            <v>Rendészeti őr</v>
          </cell>
          <cell r="J144" t="str">
            <v>3 év</v>
          </cell>
          <cell r="K144" t="str">
            <v>2 év</v>
          </cell>
          <cell r="L144">
            <v>4</v>
          </cell>
          <cell r="M144" t="str">
            <v>18. Rendészet és közszolgálat</v>
          </cell>
        </row>
        <row r="145">
          <cell r="C145" t="str">
            <v>Sportedző (a sportág megjelölésével) - sportszervező</v>
          </cell>
          <cell r="D145">
            <v>5</v>
          </cell>
          <cell r="E145">
            <v>1014</v>
          </cell>
          <cell r="F145">
            <v>20</v>
          </cell>
          <cell r="G145" t="str">
            <v>02</v>
          </cell>
          <cell r="H145" t="str">
            <v>Sportedző (a sportág megjelölésével) - sportszervező</v>
          </cell>
          <cell r="J145" t="str">
            <v>5 év</v>
          </cell>
          <cell r="K145" t="str">
            <v>2 év</v>
          </cell>
          <cell r="L145">
            <v>4</v>
          </cell>
          <cell r="M145" t="str">
            <v>20. Sport</v>
          </cell>
        </row>
        <row r="146">
          <cell r="C146" t="str">
            <v>Sütő- és cukrászipari technikus</v>
          </cell>
          <cell r="D146">
            <v>5</v>
          </cell>
          <cell r="E146" t="str">
            <v>0721</v>
          </cell>
          <cell r="F146" t="str">
            <v>05</v>
          </cell>
          <cell r="G146">
            <v>13</v>
          </cell>
          <cell r="H146" t="str">
            <v>Sütő- és cukrászipari technikus</v>
          </cell>
          <cell r="J146" t="str">
            <v>5 év</v>
          </cell>
          <cell r="K146" t="str">
            <v>2 év</v>
          </cell>
          <cell r="L146">
            <v>6</v>
          </cell>
          <cell r="M146" t="str">
            <v>05. Élelmiszeripar</v>
          </cell>
        </row>
        <row r="147">
          <cell r="C147" t="str">
            <v>Szakács</v>
          </cell>
          <cell r="D147">
            <v>4</v>
          </cell>
          <cell r="E147">
            <v>1013</v>
          </cell>
          <cell r="F147">
            <v>23</v>
          </cell>
          <cell r="G147" t="str">
            <v>05</v>
          </cell>
          <cell r="H147" t="str">
            <v>Szakács</v>
          </cell>
          <cell r="J147" t="str">
            <v>3 év</v>
          </cell>
          <cell r="K147" t="str">
            <v>2 év</v>
          </cell>
          <cell r="L147">
            <v>5</v>
          </cell>
          <cell r="M147" t="str">
            <v>23. Turizmus-vendéglátás</v>
          </cell>
        </row>
        <row r="148">
          <cell r="C148" t="str">
            <v>Szakács szaktechnikus</v>
          </cell>
          <cell r="D148">
            <v>5</v>
          </cell>
          <cell r="E148">
            <v>1013</v>
          </cell>
          <cell r="F148">
            <v>23</v>
          </cell>
          <cell r="G148" t="str">
            <v>06</v>
          </cell>
          <cell r="H148" t="str">
            <v>Szakács szaktechnikus</v>
          </cell>
          <cell r="J148" t="str">
            <v>5 év</v>
          </cell>
          <cell r="K148" t="str">
            <v>2 év</v>
          </cell>
          <cell r="L148">
            <v>6</v>
          </cell>
          <cell r="M148" t="str">
            <v>23. Turizmus-vendéglátás</v>
          </cell>
        </row>
        <row r="149">
          <cell r="C149" t="str">
            <v>Szárazépítő</v>
          </cell>
          <cell r="D149">
            <v>4</v>
          </cell>
          <cell r="E149" t="str">
            <v>0732</v>
          </cell>
          <cell r="F149" t="str">
            <v>06</v>
          </cell>
          <cell r="G149">
            <v>11</v>
          </cell>
          <cell r="H149" t="str">
            <v>Szárazépítő</v>
          </cell>
          <cell r="J149" t="str">
            <v>3 év</v>
          </cell>
          <cell r="K149" t="str">
            <v>2 év</v>
          </cell>
          <cell r="L149">
            <v>4</v>
          </cell>
          <cell r="M149" t="str">
            <v>06. Építőipar</v>
          </cell>
        </row>
        <row r="150">
          <cell r="C150" t="str">
            <v>Szerkezetépítő és -szerelő</v>
          </cell>
          <cell r="D150">
            <v>4</v>
          </cell>
          <cell r="E150" t="str">
            <v>0732</v>
          </cell>
          <cell r="F150" t="str">
            <v>06</v>
          </cell>
          <cell r="G150">
            <v>12</v>
          </cell>
          <cell r="H150" t="str">
            <v>Szerkezetépítő és -szerelő</v>
          </cell>
          <cell r="J150" t="str">
            <v>3 év</v>
          </cell>
          <cell r="K150" t="str">
            <v>2 év</v>
          </cell>
          <cell r="L150">
            <v>4</v>
          </cell>
          <cell r="M150" t="str">
            <v>06. Építőipar</v>
          </cell>
        </row>
        <row r="151">
          <cell r="C151" t="str">
            <v>Szerszám- és készülékgyártó</v>
          </cell>
          <cell r="D151">
            <v>4</v>
          </cell>
          <cell r="E151" t="str">
            <v>0715</v>
          </cell>
          <cell r="F151">
            <v>10</v>
          </cell>
          <cell r="G151">
            <v>12</v>
          </cell>
          <cell r="H151" t="str">
            <v>Szerszám- és készülékgyártó</v>
          </cell>
          <cell r="J151" t="str">
            <v>3 év</v>
          </cell>
          <cell r="K151" t="str">
            <v>2 év</v>
          </cell>
          <cell r="L151">
            <v>5</v>
          </cell>
          <cell r="M151" t="str">
            <v>10. Gépészet</v>
          </cell>
        </row>
        <row r="152">
          <cell r="C152" t="str">
            <v>Szigetelő</v>
          </cell>
          <cell r="D152">
            <v>4</v>
          </cell>
          <cell r="E152" t="str">
            <v>0732</v>
          </cell>
          <cell r="F152" t="str">
            <v>06</v>
          </cell>
          <cell r="G152">
            <v>13</v>
          </cell>
          <cell r="H152" t="str">
            <v>Szigetelő</v>
          </cell>
          <cell r="J152" t="str">
            <v>3 év</v>
          </cell>
          <cell r="K152" t="str">
            <v>2 év</v>
          </cell>
          <cell r="L152">
            <v>4</v>
          </cell>
          <cell r="M152" t="str">
            <v>06. Építőipar</v>
          </cell>
        </row>
        <row r="153">
          <cell r="C153" t="str">
            <v>Színház- és rendezvénytechnikus</v>
          </cell>
          <cell r="D153">
            <v>5</v>
          </cell>
          <cell r="E153" t="str">
            <v>0413</v>
          </cell>
          <cell r="F153">
            <v>16</v>
          </cell>
          <cell r="G153">
            <v>14</v>
          </cell>
          <cell r="H153" t="str">
            <v>Színház- és rendezvénytechnikus</v>
          </cell>
          <cell r="I153">
            <v>5</v>
          </cell>
          <cell r="J153" t="str">
            <v>5 év</v>
          </cell>
          <cell r="K153" t="str">
            <v>2 év</v>
          </cell>
          <cell r="L153">
            <v>5</v>
          </cell>
          <cell r="M153" t="str">
            <v>16. Kreatív</v>
          </cell>
        </row>
        <row r="154">
          <cell r="C154" t="str">
            <v>Szociális ápoló és gondozó</v>
          </cell>
          <cell r="D154">
            <v>4</v>
          </cell>
          <cell r="E154" t="str">
            <v>0923</v>
          </cell>
          <cell r="F154">
            <v>22</v>
          </cell>
          <cell r="G154" t="str">
            <v>03</v>
          </cell>
          <cell r="H154" t="str">
            <v>Szociális ápoló és gondozó</v>
          </cell>
          <cell r="J154" t="str">
            <v>3 év</v>
          </cell>
          <cell r="K154" t="str">
            <v>2 év</v>
          </cell>
          <cell r="L154">
            <v>3</v>
          </cell>
          <cell r="M154" t="str">
            <v>22. Szociális</v>
          </cell>
        </row>
        <row r="155">
          <cell r="C155" t="str">
            <v>Szociális és gyermekvédelmi szakasszisztens</v>
          </cell>
          <cell r="D155">
            <v>5</v>
          </cell>
          <cell r="E155" t="str">
            <v>0923</v>
          </cell>
          <cell r="F155">
            <v>22</v>
          </cell>
          <cell r="G155" t="str">
            <v>04</v>
          </cell>
          <cell r="H155" t="str">
            <v>Szociális és gyermekvédelmi szakasszisztens</v>
          </cell>
          <cell r="J155" t="str">
            <v>5 év</v>
          </cell>
          <cell r="K155" t="str">
            <v>2 év</v>
          </cell>
          <cell r="L155">
            <v>5</v>
          </cell>
          <cell r="M155" t="str">
            <v>22. Szociális</v>
          </cell>
        </row>
        <row r="156">
          <cell r="C156" t="str">
            <v>Szociális és mentálhigiénés szakgondozó</v>
          </cell>
          <cell r="D156">
            <v>5</v>
          </cell>
          <cell r="E156" t="str">
            <v>0923</v>
          </cell>
          <cell r="F156">
            <v>22</v>
          </cell>
          <cell r="G156" t="str">
            <v>05</v>
          </cell>
          <cell r="H156" t="str">
            <v>Szociális és mentálhigiénés szakgondozó</v>
          </cell>
          <cell r="J156" t="str">
            <v>–</v>
          </cell>
          <cell r="K156" t="str">
            <v>3 év</v>
          </cell>
          <cell r="L156">
            <v>5</v>
          </cell>
          <cell r="M156" t="str">
            <v>22. Szociális</v>
          </cell>
        </row>
        <row r="157">
          <cell r="C157" t="str">
            <v>Szociális és rehabilitációs szakgondozó</v>
          </cell>
          <cell r="D157">
            <v>5</v>
          </cell>
          <cell r="E157" t="str">
            <v>0923</v>
          </cell>
          <cell r="F157">
            <v>22</v>
          </cell>
          <cell r="G157" t="str">
            <v>06</v>
          </cell>
          <cell r="H157" t="str">
            <v>Szociális és rehabilitációs szakgondozó</v>
          </cell>
          <cell r="J157" t="str">
            <v>5 év</v>
          </cell>
          <cell r="K157" t="str">
            <v>2 év</v>
          </cell>
          <cell r="L157">
            <v>5</v>
          </cell>
          <cell r="M157" t="str">
            <v>22. Szociális</v>
          </cell>
        </row>
        <row r="158">
          <cell r="C158" t="str">
            <v>Szoftverfejlesztő és -tesztelő</v>
          </cell>
          <cell r="D158">
            <v>5</v>
          </cell>
          <cell r="E158" t="str">
            <v>0613</v>
          </cell>
          <cell r="F158">
            <v>12</v>
          </cell>
          <cell r="G158" t="str">
            <v>03</v>
          </cell>
          <cell r="H158" t="str">
            <v>Szoftverfejlesztő és -tesztelő</v>
          </cell>
          <cell r="J158" t="str">
            <v>5 év</v>
          </cell>
          <cell r="K158" t="str">
            <v>2 év</v>
          </cell>
          <cell r="L158">
            <v>8</v>
          </cell>
          <cell r="M158" t="str">
            <v>12. Informatika és távközlés</v>
          </cell>
        </row>
        <row r="159">
          <cell r="C159" t="str">
            <v>Szőlész-borász</v>
          </cell>
          <cell r="D159">
            <v>4</v>
          </cell>
          <cell r="E159" t="str">
            <v>0721</v>
          </cell>
          <cell r="F159" t="str">
            <v>05</v>
          </cell>
          <cell r="G159">
            <v>14</v>
          </cell>
          <cell r="H159" t="str">
            <v>Szőlész-borász</v>
          </cell>
          <cell r="J159" t="str">
            <v>3 év</v>
          </cell>
          <cell r="K159" t="str">
            <v>2 év</v>
          </cell>
          <cell r="L159">
            <v>4</v>
          </cell>
          <cell r="M159" t="str">
            <v>05. Élelmiszeripar</v>
          </cell>
        </row>
        <row r="160">
          <cell r="C160" t="str">
            <v>Szövettani szakasszisztens</v>
          </cell>
          <cell r="D160">
            <v>5</v>
          </cell>
          <cell r="E160" t="str">
            <v>0914</v>
          </cell>
          <cell r="F160" t="str">
            <v>03</v>
          </cell>
          <cell r="G160">
            <v>10</v>
          </cell>
          <cell r="H160" t="str">
            <v>Szövettani szakasszisztens</v>
          </cell>
          <cell r="I160">
            <v>2</v>
          </cell>
          <cell r="J160" t="str">
            <v>6 év</v>
          </cell>
          <cell r="K160" t="str">
            <v>3 év</v>
          </cell>
          <cell r="L160">
            <v>5</v>
          </cell>
          <cell r="M160" t="str">
            <v>03. Egészségügy</v>
          </cell>
        </row>
        <row r="161">
          <cell r="C161" t="str">
            <v>Tartósítóipari technikus</v>
          </cell>
          <cell r="D161">
            <v>5</v>
          </cell>
          <cell r="E161" t="str">
            <v>0721</v>
          </cell>
          <cell r="F161" t="str">
            <v>05</v>
          </cell>
          <cell r="G161">
            <v>15</v>
          </cell>
          <cell r="H161" t="str">
            <v>Tartósítóipari technikus</v>
          </cell>
          <cell r="J161" t="str">
            <v>5 év</v>
          </cell>
          <cell r="K161" t="str">
            <v>2 év</v>
          </cell>
          <cell r="L161">
            <v>6</v>
          </cell>
          <cell r="M161" t="str">
            <v>05. Élelmiszeripar</v>
          </cell>
        </row>
        <row r="162">
          <cell r="C162" t="str">
            <v>Tartósítóiparitermék-készítő</v>
          </cell>
          <cell r="D162">
            <v>4</v>
          </cell>
          <cell r="E162" t="str">
            <v>0721</v>
          </cell>
          <cell r="F162" t="str">
            <v>05</v>
          </cell>
          <cell r="G162">
            <v>16</v>
          </cell>
          <cell r="H162" t="str">
            <v>Tartósítóiparitermék-készítő</v>
          </cell>
          <cell r="J162" t="str">
            <v>3 év</v>
          </cell>
          <cell r="K162" t="str">
            <v>2 év</v>
          </cell>
          <cell r="L162">
            <v>4</v>
          </cell>
          <cell r="M162" t="str">
            <v>05. Élelmiszeripar</v>
          </cell>
        </row>
        <row r="163">
          <cell r="C163" t="str">
            <v>Távközlési technikus</v>
          </cell>
          <cell r="D163">
            <v>5</v>
          </cell>
          <cell r="E163" t="str">
            <v>0714</v>
          </cell>
          <cell r="F163">
            <v>12</v>
          </cell>
          <cell r="G163" t="str">
            <v>04</v>
          </cell>
          <cell r="H163" t="str">
            <v>Távközlési technikus</v>
          </cell>
          <cell r="J163" t="str">
            <v>5 év</v>
          </cell>
          <cell r="K163" t="str">
            <v>2 év</v>
          </cell>
          <cell r="L163">
            <v>8</v>
          </cell>
          <cell r="M163" t="str">
            <v>12. Informatika és távközlés</v>
          </cell>
        </row>
        <row r="164">
          <cell r="C164" t="str">
            <v>Tejipari technikus</v>
          </cell>
          <cell r="D164">
            <v>5</v>
          </cell>
          <cell r="E164" t="str">
            <v>0721</v>
          </cell>
          <cell r="F164" t="str">
            <v>05</v>
          </cell>
          <cell r="G164">
            <v>17</v>
          </cell>
          <cell r="H164" t="str">
            <v>Tejipari technikus</v>
          </cell>
          <cell r="J164" t="str">
            <v>5 év</v>
          </cell>
          <cell r="K164" t="str">
            <v>2 év</v>
          </cell>
          <cell r="L164">
            <v>6</v>
          </cell>
          <cell r="M164" t="str">
            <v>05. Élelmiszeripar</v>
          </cell>
        </row>
        <row r="165">
          <cell r="C165" t="str">
            <v>Tejtermékkészítő</v>
          </cell>
          <cell r="D165">
            <v>4</v>
          </cell>
          <cell r="E165" t="str">
            <v>0721</v>
          </cell>
          <cell r="F165" t="str">
            <v>05</v>
          </cell>
          <cell r="G165">
            <v>18</v>
          </cell>
          <cell r="H165" t="str">
            <v>Tejtermékkészítő</v>
          </cell>
          <cell r="J165" t="str">
            <v>3 év</v>
          </cell>
          <cell r="K165" t="str">
            <v>2 év</v>
          </cell>
          <cell r="L165">
            <v>4</v>
          </cell>
          <cell r="M165" t="str">
            <v>05. Élelmiszeripar</v>
          </cell>
        </row>
        <row r="166">
          <cell r="C166" t="str">
            <v>Tetőfedő</v>
          </cell>
          <cell r="D166">
            <v>4</v>
          </cell>
          <cell r="E166" t="str">
            <v>0732</v>
          </cell>
          <cell r="F166" t="str">
            <v>06</v>
          </cell>
          <cell r="G166">
            <v>14</v>
          </cell>
          <cell r="H166" t="str">
            <v>Tetőfedő</v>
          </cell>
          <cell r="J166" t="str">
            <v>3 év</v>
          </cell>
          <cell r="K166" t="str">
            <v>2 év</v>
          </cell>
          <cell r="L166">
            <v>4</v>
          </cell>
          <cell r="M166" t="str">
            <v>06. Építőipar</v>
          </cell>
        </row>
        <row r="167">
          <cell r="C167" t="str">
            <v>Textilgyártó</v>
          </cell>
          <cell r="D167">
            <v>4</v>
          </cell>
          <cell r="E167" t="str">
            <v>0723</v>
          </cell>
          <cell r="F167">
            <v>16</v>
          </cell>
          <cell r="G167" t="str">
            <v>06</v>
          </cell>
          <cell r="H167" t="str">
            <v>Textilgyártó</v>
          </cell>
          <cell r="I167">
            <v>4</v>
          </cell>
          <cell r="J167" t="str">
            <v>3 év</v>
          </cell>
          <cell r="K167" t="str">
            <v>2 év</v>
          </cell>
          <cell r="L167">
            <v>4</v>
          </cell>
          <cell r="M167" t="str">
            <v>16. Kreatív</v>
          </cell>
        </row>
        <row r="168">
          <cell r="C168" t="str">
            <v>Turisztikai technikus</v>
          </cell>
          <cell r="D168">
            <v>5</v>
          </cell>
          <cell r="E168">
            <v>1015</v>
          </cell>
          <cell r="F168">
            <v>23</v>
          </cell>
          <cell r="G168" t="str">
            <v>07</v>
          </cell>
          <cell r="H168" t="str">
            <v>Turisztikai technikus</v>
          </cell>
          <cell r="I168">
            <v>2</v>
          </cell>
          <cell r="J168" t="str">
            <v>5 év</v>
          </cell>
          <cell r="K168" t="str">
            <v>2 év</v>
          </cell>
          <cell r="L168">
            <v>6</v>
          </cell>
          <cell r="M168" t="str">
            <v>23. Turizmus-vendéglátás</v>
          </cell>
        </row>
        <row r="169">
          <cell r="C169" t="str">
            <v>Útépítő és útfenntartó</v>
          </cell>
          <cell r="D169">
            <v>4</v>
          </cell>
          <cell r="E169" t="str">
            <v>0732</v>
          </cell>
          <cell r="F169" t="str">
            <v>06</v>
          </cell>
          <cell r="G169">
            <v>15</v>
          </cell>
          <cell r="H169" t="str">
            <v>Útépítő és útfenntartó</v>
          </cell>
          <cell r="J169" t="str">
            <v>3 év</v>
          </cell>
          <cell r="K169" t="str">
            <v>2 év</v>
          </cell>
          <cell r="L169">
            <v>4</v>
          </cell>
          <cell r="M169" t="str">
            <v>06. Építőipar</v>
          </cell>
        </row>
        <row r="170">
          <cell r="C170" t="str">
            <v>Útépítő, vasútépítő és -fenntartó technikus</v>
          </cell>
          <cell r="D170">
            <v>5</v>
          </cell>
          <cell r="E170" t="str">
            <v>0732</v>
          </cell>
          <cell r="F170" t="str">
            <v>06</v>
          </cell>
          <cell r="G170">
            <v>16</v>
          </cell>
          <cell r="H170" t="str">
            <v>Útépítő, vasútépítő és -fenntartó technikus</v>
          </cell>
          <cell r="J170" t="str">
            <v>5 év</v>
          </cell>
          <cell r="K170" t="str">
            <v>2 év</v>
          </cell>
          <cell r="L170">
            <v>5</v>
          </cell>
          <cell r="M170" t="str">
            <v>06. Építőipar</v>
          </cell>
        </row>
        <row r="171">
          <cell r="C171" t="str">
            <v>Vállalkozási ügyviteli ügyintéző</v>
          </cell>
          <cell r="D171">
            <v>5</v>
          </cell>
          <cell r="E171" t="str">
            <v>0411</v>
          </cell>
          <cell r="F171" t="str">
            <v>09</v>
          </cell>
          <cell r="G171" t="str">
            <v>02</v>
          </cell>
          <cell r="H171" t="str">
            <v>Vállalkozási ügyviteli ügyintéző</v>
          </cell>
          <cell r="J171" t="str">
            <v>5 év</v>
          </cell>
          <cell r="K171" t="str">
            <v>2 év</v>
          </cell>
          <cell r="L171">
            <v>6</v>
          </cell>
          <cell r="M171" t="str">
            <v>09. Gazdálkodás és menedzsment</v>
          </cell>
        </row>
        <row r="172">
          <cell r="C172" t="str">
            <v>Vasútforgalmi szolgálattevő technikus</v>
          </cell>
          <cell r="D172">
            <v>5</v>
          </cell>
          <cell r="E172">
            <v>1041</v>
          </cell>
          <cell r="F172">
            <v>15</v>
          </cell>
          <cell r="G172" t="str">
            <v>08</v>
          </cell>
          <cell r="H172" t="str">
            <v>Vasútforgalmi szolgálattevő technikus</v>
          </cell>
          <cell r="J172" t="str">
            <v>5 év</v>
          </cell>
          <cell r="K172" t="str">
            <v>2 év</v>
          </cell>
          <cell r="L172">
            <v>5</v>
          </cell>
          <cell r="M172" t="str">
            <v>15. Közlekedés és szállítmányozás</v>
          </cell>
        </row>
        <row r="173">
          <cell r="C173" t="str">
            <v>Vasútijármű-szerelő technikus</v>
          </cell>
          <cell r="D173">
            <v>5</v>
          </cell>
          <cell r="E173" t="str">
            <v>0716</v>
          </cell>
          <cell r="F173">
            <v>10</v>
          </cell>
          <cell r="G173">
            <v>13</v>
          </cell>
          <cell r="H173" t="str">
            <v>Vasútijármű-szerelő technikus</v>
          </cell>
          <cell r="J173" t="str">
            <v>5 év</v>
          </cell>
          <cell r="K173" t="str">
            <v>2 év</v>
          </cell>
          <cell r="L173">
            <v>6</v>
          </cell>
          <cell r="M173" t="str">
            <v>10. Gépészet</v>
          </cell>
        </row>
        <row r="174">
          <cell r="C174" t="str">
            <v>Vegyész technikus</v>
          </cell>
          <cell r="D174">
            <v>5</v>
          </cell>
          <cell r="E174" t="str">
            <v>0711</v>
          </cell>
          <cell r="F174">
            <v>24</v>
          </cell>
          <cell r="G174" t="str">
            <v>08</v>
          </cell>
          <cell r="H174" t="str">
            <v>Vegyész technikus</v>
          </cell>
          <cell r="I174">
            <v>2</v>
          </cell>
          <cell r="J174" t="str">
            <v>5 év</v>
          </cell>
          <cell r="K174" t="str">
            <v>2 év</v>
          </cell>
          <cell r="L174">
            <v>6</v>
          </cell>
          <cell r="M174" t="str">
            <v>24. Vegyipar</v>
          </cell>
        </row>
        <row r="175">
          <cell r="C175" t="str">
            <v>Vegyipari rendszerkezelő</v>
          </cell>
          <cell r="D175">
            <v>4</v>
          </cell>
          <cell r="E175" t="str">
            <v>0711</v>
          </cell>
          <cell r="F175">
            <v>24</v>
          </cell>
          <cell r="G175" t="str">
            <v>09</v>
          </cell>
          <cell r="H175" t="str">
            <v>Vegyipari rendszerkezelő</v>
          </cell>
          <cell r="J175" t="str">
            <v>3 év</v>
          </cell>
          <cell r="K175" t="str">
            <v>2 év</v>
          </cell>
          <cell r="L175">
            <v>5</v>
          </cell>
          <cell r="M175" t="str">
            <v>24. Vegyipar</v>
          </cell>
        </row>
        <row r="176">
          <cell r="C176" t="str">
            <v>Vendégtéri szaktechnikus</v>
          </cell>
          <cell r="D176">
            <v>5</v>
          </cell>
          <cell r="E176">
            <v>1013</v>
          </cell>
          <cell r="F176">
            <v>23</v>
          </cell>
          <cell r="G176" t="str">
            <v>08</v>
          </cell>
          <cell r="H176" t="str">
            <v>Vendégtéri szaktechnikus</v>
          </cell>
          <cell r="J176" t="str">
            <v>5 év</v>
          </cell>
          <cell r="K176" t="str">
            <v>2 év</v>
          </cell>
          <cell r="L176">
            <v>6</v>
          </cell>
          <cell r="M176" t="str">
            <v>23. Turizmus-vendéglátás</v>
          </cell>
        </row>
        <row r="177">
          <cell r="C177" t="str">
            <v>Villanyszerelő</v>
          </cell>
          <cell r="D177">
            <v>4</v>
          </cell>
          <cell r="E177" t="str">
            <v>0713</v>
          </cell>
          <cell r="F177" t="str">
            <v>04</v>
          </cell>
          <cell r="G177" t="str">
            <v>07</v>
          </cell>
          <cell r="H177" t="str">
            <v>Villanyszerelő</v>
          </cell>
          <cell r="I177">
            <v>3</v>
          </cell>
          <cell r="J177" t="str">
            <v>3 év</v>
          </cell>
          <cell r="K177" t="str">
            <v>2 év</v>
          </cell>
          <cell r="L177">
            <v>5</v>
          </cell>
          <cell r="M177" t="str">
            <v>04. Elektronika és elektrotechnika</v>
          </cell>
        </row>
        <row r="178">
          <cell r="C178" t="str">
            <v>Víz- és csatornarendszer-szerelő</v>
          </cell>
          <cell r="D178">
            <v>4</v>
          </cell>
          <cell r="E178" t="str">
            <v>0732</v>
          </cell>
          <cell r="F178" t="str">
            <v>07</v>
          </cell>
          <cell r="G178" t="str">
            <v>04</v>
          </cell>
          <cell r="H178" t="str">
            <v>Víz- és csatornarendszer-szerelő</v>
          </cell>
          <cell r="J178" t="str">
            <v>3 év</v>
          </cell>
          <cell r="K178" t="str">
            <v>2 év</v>
          </cell>
          <cell r="L178">
            <v>5</v>
          </cell>
          <cell r="M178" t="str">
            <v>07. Épületgépészet</v>
          </cell>
        </row>
        <row r="179">
          <cell r="C179" t="str">
            <v>Vízügyi munkatárs</v>
          </cell>
          <cell r="D179">
            <v>4</v>
          </cell>
          <cell r="E179">
            <v>1021</v>
          </cell>
          <cell r="F179">
            <v>14</v>
          </cell>
          <cell r="G179" t="str">
            <v>03</v>
          </cell>
          <cell r="H179" t="str">
            <v>Vízügyi munkatárs</v>
          </cell>
          <cell r="J179" t="str">
            <v>3 év</v>
          </cell>
          <cell r="K179" t="str">
            <v>2 év</v>
          </cell>
          <cell r="L179">
            <v>4</v>
          </cell>
          <cell r="M179" t="str">
            <v>14. Környezetvédelem és vízügy</v>
          </cell>
        </row>
        <row r="180">
          <cell r="C180" t="str">
            <v>Vízügyi technikus</v>
          </cell>
          <cell r="D180">
            <v>5</v>
          </cell>
          <cell r="E180">
            <v>1021</v>
          </cell>
          <cell r="F180">
            <v>14</v>
          </cell>
          <cell r="G180" t="str">
            <v>04</v>
          </cell>
          <cell r="H180" t="str">
            <v>Vízügyi technikus</v>
          </cell>
          <cell r="I180">
            <v>3</v>
          </cell>
          <cell r="J180" t="str">
            <v>5 év</v>
          </cell>
          <cell r="K180" t="str">
            <v>2 év</v>
          </cell>
          <cell r="L180">
            <v>6</v>
          </cell>
          <cell r="M180" t="str">
            <v>14. Környezetvédelem és vízügy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_OKJ"/>
      <sheetName val="OKJ képzések"/>
      <sheetName val="Ki_Szj"/>
      <sheetName val="Szakmajegyzék szerinti szakmák"/>
      <sheetName val="Ki_Éf"/>
      <sheetName val="Érettségire felkészítő"/>
      <sheetName val="Ki_Szg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 t="str">
            <v>Technikum</v>
          </cell>
        </row>
      </sheetData>
      <sheetData sheetId="10">
        <row r="2">
          <cell r="B2" t="str">
            <v>Államháztartási ügyintéző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J_2019"/>
      <sheetName val="lis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1873-E063-4F5B-9B03-9A44F31A3610}">
  <sheetPr>
    <tabColor rgb="FFFF0000"/>
    <pageSetUpPr fitToPage="1"/>
  </sheetPr>
  <dimension ref="A1:B41"/>
  <sheetViews>
    <sheetView showGridLines="0" zoomScale="90" zoomScaleNormal="90" workbookViewId="0">
      <selection activeCell="B5" sqref="B5"/>
    </sheetView>
  </sheetViews>
  <sheetFormatPr defaultColWidth="9.140625" defaultRowHeight="15" x14ac:dyDescent="0.25"/>
  <cols>
    <col min="1" max="1" width="9.140625" style="15"/>
    <col min="2" max="2" width="185.140625" style="153" customWidth="1"/>
    <col min="3" max="3" width="50.5703125" style="15" bestFit="1" customWidth="1"/>
    <col min="4" max="16384" width="9.140625" style="15"/>
  </cols>
  <sheetData>
    <row r="1" spans="1:2" ht="18.75" x14ac:dyDescent="0.3">
      <c r="A1" s="168" t="s">
        <v>1839</v>
      </c>
      <c r="B1" s="169"/>
    </row>
    <row r="2" spans="1:2" x14ac:dyDescent="0.25">
      <c r="A2" s="170"/>
      <c r="B2" s="169"/>
    </row>
    <row r="3" spans="1:2" ht="15.75" x14ac:dyDescent="0.25">
      <c r="A3" s="171" t="s">
        <v>1840</v>
      </c>
      <c r="B3" s="172"/>
    </row>
    <row r="4" spans="1:2" ht="15.75" x14ac:dyDescent="0.25">
      <c r="A4" s="171"/>
      <c r="B4" s="172"/>
    </row>
    <row r="5" spans="1:2" ht="15.75" x14ac:dyDescent="0.25">
      <c r="A5" s="148"/>
      <c r="B5" s="150" t="s">
        <v>1781</v>
      </c>
    </row>
    <row r="6" spans="1:2" ht="15.75" x14ac:dyDescent="0.25">
      <c r="A6" s="148"/>
      <c r="B6" s="149" t="s">
        <v>1847</v>
      </c>
    </row>
    <row r="7" spans="1:2" ht="15.75" x14ac:dyDescent="0.25">
      <c r="A7" s="148"/>
      <c r="B7" s="149" t="s">
        <v>1793</v>
      </c>
    </row>
    <row r="8" spans="1:2" ht="15.75" x14ac:dyDescent="0.25">
      <c r="A8" s="148"/>
      <c r="B8" s="151" t="s">
        <v>1786</v>
      </c>
    </row>
    <row r="9" spans="1:2" ht="15.75" x14ac:dyDescent="0.25">
      <c r="A9" s="148"/>
      <c r="B9" s="149"/>
    </row>
    <row r="10" spans="1:2" ht="15.75" x14ac:dyDescent="0.25">
      <c r="A10" s="90"/>
      <c r="B10" s="92" t="s">
        <v>1841</v>
      </c>
    </row>
    <row r="11" spans="1:2" ht="16.350000000000001" customHeight="1" x14ac:dyDescent="0.25">
      <c r="A11" s="90"/>
      <c r="B11" s="167" t="s">
        <v>1787</v>
      </c>
    </row>
    <row r="12" spans="1:2" ht="15.75" x14ac:dyDescent="0.25">
      <c r="A12" s="90"/>
      <c r="B12" s="167" t="s">
        <v>1782</v>
      </c>
    </row>
    <row r="13" spans="1:2" ht="15.75" x14ac:dyDescent="0.25">
      <c r="A13" s="90"/>
      <c r="B13" s="92"/>
    </row>
    <row r="14" spans="1:2" ht="31.5" x14ac:dyDescent="0.25">
      <c r="A14" s="148"/>
      <c r="B14" s="149" t="s">
        <v>1848</v>
      </c>
    </row>
    <row r="15" spans="1:2" ht="15.75" x14ac:dyDescent="0.25">
      <c r="A15" s="148"/>
      <c r="B15" s="149"/>
    </row>
    <row r="16" spans="1:2" ht="31.5" x14ac:dyDescent="0.25">
      <c r="A16" s="90"/>
      <c r="B16" s="92" t="s">
        <v>1815</v>
      </c>
    </row>
    <row r="17" spans="1:2" ht="16.350000000000001" x14ac:dyDescent="0.3">
      <c r="A17" s="91"/>
      <c r="B17" s="92"/>
    </row>
    <row r="18" spans="1:2" ht="15.75" x14ac:dyDescent="0.25">
      <c r="A18" s="173"/>
      <c r="B18" s="172" t="s">
        <v>1628</v>
      </c>
    </row>
    <row r="19" spans="1:2" ht="15.75" x14ac:dyDescent="0.25">
      <c r="A19" s="173"/>
      <c r="B19" s="172" t="s">
        <v>1629</v>
      </c>
    </row>
    <row r="20" spans="1:2" ht="15.75" x14ac:dyDescent="0.25">
      <c r="A20" s="173"/>
      <c r="B20" s="172" t="s">
        <v>1630</v>
      </c>
    </row>
    <row r="21" spans="1:2" ht="15.75" x14ac:dyDescent="0.25">
      <c r="A21" s="173"/>
      <c r="B21" s="174" t="s">
        <v>1631</v>
      </c>
    </row>
    <row r="22" spans="1:2" ht="15.75" x14ac:dyDescent="0.25">
      <c r="A22" s="173"/>
      <c r="B22" s="174" t="s">
        <v>1632</v>
      </c>
    </row>
    <row r="23" spans="1:2" ht="15.75" x14ac:dyDescent="0.25">
      <c r="A23" s="173"/>
      <c r="B23" s="172"/>
    </row>
    <row r="24" spans="1:2" ht="15.75" x14ac:dyDescent="0.25">
      <c r="A24" s="173"/>
      <c r="B24" s="175" t="s">
        <v>1633</v>
      </c>
    </row>
    <row r="25" spans="1:2" ht="15.75" x14ac:dyDescent="0.25">
      <c r="A25" s="171"/>
      <c r="B25" s="176"/>
    </row>
    <row r="26" spans="1:2" ht="15.75" x14ac:dyDescent="0.25">
      <c r="A26" s="173"/>
      <c r="B26" s="177" t="s">
        <v>1634</v>
      </c>
    </row>
    <row r="27" spans="1:2" ht="15.75" x14ac:dyDescent="0.25">
      <c r="A27" s="173"/>
      <c r="B27" s="176"/>
    </row>
    <row r="28" spans="1:2" ht="15.75" x14ac:dyDescent="0.25">
      <c r="A28" s="173"/>
      <c r="B28" s="172" t="s">
        <v>1635</v>
      </c>
    </row>
    <row r="29" spans="1:2" ht="15.75" x14ac:dyDescent="0.25">
      <c r="A29" s="173"/>
      <c r="B29" s="172" t="s">
        <v>1636</v>
      </c>
    </row>
    <row r="30" spans="1:2" ht="15.75" x14ac:dyDescent="0.25">
      <c r="A30" s="173"/>
      <c r="B30" s="172" t="s">
        <v>1637</v>
      </c>
    </row>
    <row r="31" spans="1:2" ht="15.75" x14ac:dyDescent="0.25">
      <c r="A31" s="173"/>
      <c r="B31" s="172" t="s">
        <v>1842</v>
      </c>
    </row>
    <row r="32" spans="1:2" x14ac:dyDescent="0.25">
      <c r="A32" s="170"/>
      <c r="B32" s="169"/>
    </row>
    <row r="33" spans="1:2" ht="21" x14ac:dyDescent="0.35">
      <c r="A33" s="178"/>
      <c r="B33" s="172"/>
    </row>
    <row r="34" spans="1:2" x14ac:dyDescent="0.25">
      <c r="A34" s="170"/>
      <c r="B34" s="169"/>
    </row>
    <row r="36" spans="1:2" s="24" customFormat="1" ht="15.75" x14ac:dyDescent="0.25">
      <c r="B36" s="152"/>
    </row>
    <row r="37" spans="1:2" s="24" customFormat="1" ht="15.75" x14ac:dyDescent="0.25">
      <c r="B37" s="152"/>
    </row>
    <row r="38" spans="1:2" s="24" customFormat="1" ht="15.75" x14ac:dyDescent="0.25">
      <c r="B38" s="152"/>
    </row>
    <row r="39" spans="1:2" s="24" customFormat="1" ht="15.75" x14ac:dyDescent="0.25">
      <c r="B39" s="152"/>
    </row>
    <row r="40" spans="1:2" s="24" customFormat="1" ht="15.75" x14ac:dyDescent="0.25">
      <c r="B40" s="152"/>
    </row>
    <row r="41" spans="1:2" s="24" customFormat="1" ht="15.75" x14ac:dyDescent="0.25">
      <c r="B41" s="152"/>
    </row>
  </sheetData>
  <sheetProtection algorithmName="SHA-512" hashValue="jNPHo1Zx3v2CHwgwoTvLzyh9JCvq96QeTIYrAL8cjOqF9tQLGfiuhl9t4jyHb8EId9VkzJAIKfFs5SH9PNWO8A==" saltValue="D48R8YGzvR6iX/Hkjjbi7A==" spinCount="100000" sheet="1" insertColumns="0" deleteColumns="0" pivotTables="0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5671-DBE7-4020-9FAC-9FBCABAAD364}">
  <sheetPr>
    <tabColor rgb="FFFFC000"/>
    <pageSetUpPr fitToPage="1"/>
  </sheetPr>
  <dimension ref="A1:K20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1.42578125" customWidth="1"/>
    <col min="2" max="2" width="35.42578125" customWidth="1"/>
    <col min="3" max="3" width="40.42578125" customWidth="1"/>
    <col min="4" max="4" width="27.42578125" customWidth="1"/>
    <col min="5" max="7" width="5.5703125" customWidth="1"/>
    <col min="8" max="8" width="19.140625" customWidth="1"/>
    <col min="9" max="9" width="16" customWidth="1"/>
    <col min="10" max="10" width="33.42578125" customWidth="1"/>
    <col min="11" max="11" width="18.5703125" customWidth="1"/>
  </cols>
  <sheetData>
    <row r="1" spans="1:11" ht="120" x14ac:dyDescent="0.25">
      <c r="A1" s="28" t="s">
        <v>48</v>
      </c>
      <c r="B1" s="14" t="s">
        <v>58</v>
      </c>
      <c r="C1" s="14" t="s">
        <v>1085</v>
      </c>
      <c r="D1" s="14" t="s">
        <v>1843</v>
      </c>
      <c r="E1" s="199" t="s">
        <v>1780</v>
      </c>
      <c r="F1" s="200"/>
      <c r="G1" s="200"/>
      <c r="H1" s="28" t="s">
        <v>1784</v>
      </c>
      <c r="I1" s="14" t="s">
        <v>1626</v>
      </c>
      <c r="J1" s="78" t="s">
        <v>1640</v>
      </c>
      <c r="K1" s="79" t="s">
        <v>1627</v>
      </c>
    </row>
    <row r="2" spans="1:11" ht="55.15" customHeight="1" x14ac:dyDescent="0.25">
      <c r="A2" s="26" t="str">
        <f>IFERROR(VLOOKUP(B2,lista!$B$2:$C$46,2,0),"")</f>
        <v/>
      </c>
      <c r="B2" s="27"/>
      <c r="C2" s="27"/>
      <c r="D2" s="193"/>
      <c r="E2" s="82" t="str">
        <f>IFERROR(VLOOKUP($D2,OKJ_2019!$B$2:$I$137,2,FALSE),"nincs kiválasztva szakképesítés")</f>
        <v>nincs kiválasztva szakképesítés</v>
      </c>
      <c r="F2" s="82" t="str">
        <f>IFERROR(VLOOKUP($D2,OKJ_2019!$B$2:$I$137,3,FALSE),"nincs kiválasztva szakképesítés")</f>
        <v>nincs kiválasztva szakképesítés</v>
      </c>
      <c r="G2" s="82" t="str">
        <f>IFERROR(VLOOKUP($D2,OKJ_2019!$B$2:$I$137,4,FALSE),"nincs kiválasztva szakképesítés")</f>
        <v>nincs kiválasztva szakképesítés</v>
      </c>
      <c r="H2" s="82" t="str">
        <f>IFERROR(VLOOKUP($D2,OKJ_2019!$B$2:$I$137,8,FALSE),"nincs kiválasztva szakképesítés")</f>
        <v>nincs kiválasztva szakképesítés</v>
      </c>
      <c r="I2" s="84"/>
      <c r="J2" s="81"/>
      <c r="K2" s="85" t="str">
        <f>IF(AND(A2&lt;&gt;"",COUNTA(B2:D2,I2)&lt;&gt;4),"Hiba!","")</f>
        <v/>
      </c>
    </row>
    <row r="3" spans="1:11" s="15" customFormat="1" ht="55.15" customHeight="1" x14ac:dyDescent="0.25">
      <c r="A3" s="26" t="str">
        <f>IFERROR(VLOOKUP(B3,lista!$B$2:$C$46,2,0),"")</f>
        <v/>
      </c>
      <c r="B3" s="27"/>
      <c r="C3" s="27"/>
      <c r="D3" s="193"/>
      <c r="E3" s="82" t="str">
        <f>IFERROR(VLOOKUP($D3,OKJ_2019!$B$2:$I$137,2,FALSE),"nincs kiválasztva szakképesítés")</f>
        <v>nincs kiválasztva szakképesítés</v>
      </c>
      <c r="F3" s="82" t="str">
        <f>IFERROR(VLOOKUP($D3,OKJ_2019!$B$2:$I$137,3,FALSE),"nincs kiválasztva szakképesítés")</f>
        <v>nincs kiválasztva szakképesítés</v>
      </c>
      <c r="G3" s="82" t="str">
        <f>IFERROR(VLOOKUP($D3,OKJ_2019!$B$2:$I$137,4,FALSE),"nincs kiválasztva szakképesítés")</f>
        <v>nincs kiválasztva szakképesítés</v>
      </c>
      <c r="H3" s="82" t="str">
        <f>IFERROR(VLOOKUP($D3,OKJ_2019!$B$2:$I$137,8,FALSE),"nincs kiválasztva szakképesítés")</f>
        <v>nincs kiválasztva szakképesítés</v>
      </c>
      <c r="I3" s="84"/>
      <c r="J3" s="81"/>
      <c r="K3" s="85" t="str">
        <f>IF(AND(A3&lt;&gt;"",COUNTA(B3:D3,I3)&lt;&gt;4),"Hiba!","")</f>
        <v/>
      </c>
    </row>
    <row r="4" spans="1:11" s="15" customFormat="1" ht="55.15" customHeight="1" x14ac:dyDescent="0.25">
      <c r="A4" s="26" t="str">
        <f>IFERROR(VLOOKUP(B4,lista!$B$2:$C$46,2,0),"")</f>
        <v/>
      </c>
      <c r="B4" s="27"/>
      <c r="C4" s="27"/>
      <c r="D4" s="193"/>
      <c r="E4" s="82" t="str">
        <f>IFERROR(VLOOKUP($D4,OKJ_2019!$B$2:$I$137,2,FALSE),"nincs kiválasztva szakképesítés")</f>
        <v>nincs kiválasztva szakképesítés</v>
      </c>
      <c r="F4" s="82" t="str">
        <f>IFERROR(VLOOKUP($D4,OKJ_2019!$B$2:$I$137,3,FALSE),"nincs kiválasztva szakképesítés")</f>
        <v>nincs kiválasztva szakképesítés</v>
      </c>
      <c r="G4" s="82" t="str">
        <f>IFERROR(VLOOKUP($D4,OKJ_2019!$B$2:$I$137,4,FALSE),"nincs kiválasztva szakképesítés")</f>
        <v>nincs kiválasztva szakképesítés</v>
      </c>
      <c r="H4" s="82" t="str">
        <f>IFERROR(VLOOKUP($D4,OKJ_2019!$B$2:$I$137,8,FALSE),"nincs kiválasztva szakképesítés")</f>
        <v>nincs kiválasztva szakképesítés</v>
      </c>
      <c r="I4" s="84"/>
      <c r="J4" s="81"/>
      <c r="K4" s="85" t="str">
        <f t="shared" ref="K4:K67" si="0">IF(AND(A4&lt;&gt;"",COUNTA(B4:D4,I4)&lt;&gt;4),"Hiba!","")</f>
        <v/>
      </c>
    </row>
    <row r="5" spans="1:11" s="15" customFormat="1" ht="55.15" customHeight="1" x14ac:dyDescent="0.25">
      <c r="A5" s="26" t="str">
        <f>IFERROR(VLOOKUP(B5,lista!$B$2:$C$46,2,0),"")</f>
        <v/>
      </c>
      <c r="B5" s="27"/>
      <c r="C5" s="27"/>
      <c r="D5" s="193"/>
      <c r="E5" s="82" t="str">
        <f>IFERROR(VLOOKUP($D5,OKJ_2019!$B$2:$I$137,2,FALSE),"nincs kiválasztva szakképesítés")</f>
        <v>nincs kiválasztva szakképesítés</v>
      </c>
      <c r="F5" s="82" t="str">
        <f>IFERROR(VLOOKUP($D5,OKJ_2019!$B$2:$I$137,3,FALSE),"nincs kiválasztva szakképesítés")</f>
        <v>nincs kiválasztva szakképesítés</v>
      </c>
      <c r="G5" s="82" t="str">
        <f>IFERROR(VLOOKUP($D5,OKJ_2019!$B$2:$I$137,4,FALSE),"nincs kiválasztva szakképesítés")</f>
        <v>nincs kiválasztva szakképesítés</v>
      </c>
      <c r="H5" s="82" t="str">
        <f>IFERROR(VLOOKUP($D5,OKJ_2019!$B$2:$I$137,8,FALSE),"nincs kiválasztva szakképesítés")</f>
        <v>nincs kiválasztva szakképesítés</v>
      </c>
      <c r="I5" s="84"/>
      <c r="J5" s="81"/>
      <c r="K5" s="85" t="str">
        <f t="shared" si="0"/>
        <v/>
      </c>
    </row>
    <row r="6" spans="1:11" s="15" customFormat="1" ht="55.15" customHeight="1" x14ac:dyDescent="0.25">
      <c r="A6" s="26" t="str">
        <f>IFERROR(VLOOKUP(B6,lista!$B$2:$C$46,2,0),"")</f>
        <v/>
      </c>
      <c r="B6" s="27"/>
      <c r="C6" s="27"/>
      <c r="D6" s="193"/>
      <c r="E6" s="82" t="str">
        <f>IFERROR(VLOOKUP($D6,OKJ_2019!$B$2:$I$137,2,FALSE),"nincs kiválasztva szakképesítés")</f>
        <v>nincs kiválasztva szakképesítés</v>
      </c>
      <c r="F6" s="82" t="str">
        <f>IFERROR(VLOOKUP($D6,OKJ_2019!$B$2:$I$137,3,FALSE),"nincs kiválasztva szakképesítés")</f>
        <v>nincs kiválasztva szakképesítés</v>
      </c>
      <c r="G6" s="82" t="str">
        <f>IFERROR(VLOOKUP($D6,OKJ_2019!$B$2:$I$137,4,FALSE),"nincs kiválasztva szakképesítés")</f>
        <v>nincs kiválasztva szakképesítés</v>
      </c>
      <c r="H6" s="82" t="str">
        <f>IFERROR(VLOOKUP($D6,OKJ_2019!$B$2:$I$137,8,FALSE),"nincs kiválasztva szakképesítés")</f>
        <v>nincs kiválasztva szakképesítés</v>
      </c>
      <c r="I6" s="84"/>
      <c r="J6" s="81"/>
      <c r="K6" s="85" t="str">
        <f t="shared" si="0"/>
        <v/>
      </c>
    </row>
    <row r="7" spans="1:11" s="15" customFormat="1" ht="55.15" customHeight="1" x14ac:dyDescent="0.25">
      <c r="A7" s="26" t="str">
        <f>IFERROR(VLOOKUP(B7,lista!$B$2:$C$46,2,0),"")</f>
        <v/>
      </c>
      <c r="B7" s="27"/>
      <c r="C7" s="27"/>
      <c r="D7" s="193"/>
      <c r="E7" s="82" t="str">
        <f>IFERROR(VLOOKUP($D7,OKJ_2019!$B$2:$I$137,2,FALSE),"nincs kiválasztva szakképesítés")</f>
        <v>nincs kiválasztva szakképesítés</v>
      </c>
      <c r="F7" s="82" t="str">
        <f>IFERROR(VLOOKUP($D7,OKJ_2019!$B$2:$I$137,3,FALSE),"nincs kiválasztva szakképesítés")</f>
        <v>nincs kiválasztva szakképesítés</v>
      </c>
      <c r="G7" s="82" t="str">
        <f>IFERROR(VLOOKUP($D7,OKJ_2019!$B$2:$I$137,4,FALSE),"nincs kiválasztva szakképesítés")</f>
        <v>nincs kiválasztva szakképesítés</v>
      </c>
      <c r="H7" s="82" t="str">
        <f>IFERROR(VLOOKUP($D7,OKJ_2019!$B$2:$I$137,8,FALSE),"nincs kiválasztva szakképesítés")</f>
        <v>nincs kiválasztva szakképesítés</v>
      </c>
      <c r="I7" s="84"/>
      <c r="J7" s="81"/>
      <c r="K7" s="85" t="str">
        <f t="shared" si="0"/>
        <v/>
      </c>
    </row>
    <row r="8" spans="1:11" s="15" customFormat="1" ht="55.15" customHeight="1" x14ac:dyDescent="0.25">
      <c r="A8" s="26" t="str">
        <f>IFERROR(VLOOKUP(B8,lista!$B$2:$C$46,2,0),"")</f>
        <v/>
      </c>
      <c r="B8" s="27"/>
      <c r="C8" s="27"/>
      <c r="D8" s="193"/>
      <c r="E8" s="82" t="str">
        <f>IFERROR(VLOOKUP($D8,OKJ_2019!$B$2:$I$137,2,FALSE),"nincs kiválasztva szakképesítés")</f>
        <v>nincs kiválasztva szakképesítés</v>
      </c>
      <c r="F8" s="82" t="str">
        <f>IFERROR(VLOOKUP($D8,OKJ_2019!$B$2:$I$137,3,FALSE),"nincs kiválasztva szakképesítés")</f>
        <v>nincs kiválasztva szakképesítés</v>
      </c>
      <c r="G8" s="82" t="str">
        <f>IFERROR(VLOOKUP($D8,OKJ_2019!$B$2:$I$137,4,FALSE),"nincs kiválasztva szakképesítés")</f>
        <v>nincs kiválasztva szakképesítés</v>
      </c>
      <c r="H8" s="82" t="str">
        <f>IFERROR(VLOOKUP($D8,OKJ_2019!$B$2:$I$137,8,FALSE),"nincs kiválasztva szakképesítés")</f>
        <v>nincs kiválasztva szakképesítés</v>
      </c>
      <c r="I8" s="84"/>
      <c r="J8" s="81"/>
      <c r="K8" s="85" t="str">
        <f t="shared" si="0"/>
        <v/>
      </c>
    </row>
    <row r="9" spans="1:11" s="15" customFormat="1" ht="55.15" customHeight="1" x14ac:dyDescent="0.25">
      <c r="A9" s="26" t="str">
        <f>IFERROR(VLOOKUP(B9,lista!$B$2:$C$46,2,0),"")</f>
        <v/>
      </c>
      <c r="B9" s="27"/>
      <c r="C9" s="27"/>
      <c r="D9" s="193"/>
      <c r="E9" s="82" t="str">
        <f>IFERROR(VLOOKUP($D9,OKJ_2019!$B$2:$I$137,2,FALSE),"nincs kiválasztva szakképesítés")</f>
        <v>nincs kiválasztva szakképesítés</v>
      </c>
      <c r="F9" s="82" t="str">
        <f>IFERROR(VLOOKUP($D9,OKJ_2019!$B$2:$I$137,3,FALSE),"nincs kiválasztva szakképesítés")</f>
        <v>nincs kiválasztva szakképesítés</v>
      </c>
      <c r="G9" s="82" t="str">
        <f>IFERROR(VLOOKUP($D9,OKJ_2019!$B$2:$I$137,4,FALSE),"nincs kiválasztva szakképesítés")</f>
        <v>nincs kiválasztva szakképesítés</v>
      </c>
      <c r="H9" s="82" t="str">
        <f>IFERROR(VLOOKUP($D9,OKJ_2019!$B$2:$I$137,8,FALSE),"nincs kiválasztva szakképesítés")</f>
        <v>nincs kiválasztva szakképesítés</v>
      </c>
      <c r="I9" s="84"/>
      <c r="J9" s="81"/>
      <c r="K9" s="85" t="str">
        <f t="shared" si="0"/>
        <v/>
      </c>
    </row>
    <row r="10" spans="1:11" s="15" customFormat="1" ht="55.15" customHeight="1" x14ac:dyDescent="0.25">
      <c r="A10" s="26" t="str">
        <f>IFERROR(VLOOKUP(B10,lista!$B$2:$C$46,2,0),"")</f>
        <v/>
      </c>
      <c r="B10" s="27"/>
      <c r="C10" s="27"/>
      <c r="D10" s="193"/>
      <c r="E10" s="82" t="str">
        <f>IFERROR(VLOOKUP($D10,OKJ_2019!$B$2:$I$137,2,FALSE),"nincs kiválasztva szakképesítés")</f>
        <v>nincs kiválasztva szakképesítés</v>
      </c>
      <c r="F10" s="82" t="str">
        <f>IFERROR(VLOOKUP($D10,OKJ_2019!$B$2:$I$137,3,FALSE),"nincs kiválasztva szakképesítés")</f>
        <v>nincs kiválasztva szakképesítés</v>
      </c>
      <c r="G10" s="82" t="str">
        <f>IFERROR(VLOOKUP($D10,OKJ_2019!$B$2:$I$137,4,FALSE),"nincs kiválasztva szakképesítés")</f>
        <v>nincs kiválasztva szakképesítés</v>
      </c>
      <c r="H10" s="82" t="str">
        <f>IFERROR(VLOOKUP($D10,OKJ_2019!$B$2:$I$137,8,FALSE),"nincs kiválasztva szakképesítés")</f>
        <v>nincs kiválasztva szakképesítés</v>
      </c>
      <c r="I10" s="84"/>
      <c r="J10" s="81"/>
      <c r="K10" s="85" t="str">
        <f t="shared" si="0"/>
        <v/>
      </c>
    </row>
    <row r="11" spans="1:11" s="15" customFormat="1" ht="55.15" customHeight="1" x14ac:dyDescent="0.25">
      <c r="A11" s="26" t="str">
        <f>IFERROR(VLOOKUP(B11,lista!$B$2:$C$46,2,0),"")</f>
        <v/>
      </c>
      <c r="B11" s="27"/>
      <c r="C11" s="27"/>
      <c r="D11" s="193"/>
      <c r="E11" s="82" t="str">
        <f>IFERROR(VLOOKUP($D11,OKJ_2019!$B$2:$I$137,2,FALSE),"nincs kiválasztva szakképesítés")</f>
        <v>nincs kiválasztva szakképesítés</v>
      </c>
      <c r="F11" s="82" t="str">
        <f>IFERROR(VLOOKUP($D11,OKJ_2019!$B$2:$I$137,3,FALSE),"nincs kiválasztva szakképesítés")</f>
        <v>nincs kiválasztva szakképesítés</v>
      </c>
      <c r="G11" s="82" t="str">
        <f>IFERROR(VLOOKUP($D11,OKJ_2019!$B$2:$I$137,4,FALSE),"nincs kiválasztva szakképesítés")</f>
        <v>nincs kiválasztva szakképesítés</v>
      </c>
      <c r="H11" s="82" t="str">
        <f>IFERROR(VLOOKUP($D11,OKJ_2019!$B$2:$I$137,8,FALSE),"nincs kiválasztva szakképesítés")</f>
        <v>nincs kiválasztva szakképesítés</v>
      </c>
      <c r="I11" s="84"/>
      <c r="J11" s="81"/>
      <c r="K11" s="85" t="str">
        <f t="shared" si="0"/>
        <v/>
      </c>
    </row>
    <row r="12" spans="1:11" s="15" customFormat="1" ht="55.15" customHeight="1" x14ac:dyDescent="0.25">
      <c r="A12" s="26" t="str">
        <f>IFERROR(VLOOKUP(B12,lista!$B$2:$C$46,2,0),"")</f>
        <v/>
      </c>
      <c r="B12" s="27"/>
      <c r="C12" s="27"/>
      <c r="D12" s="193"/>
      <c r="E12" s="82" t="str">
        <f>IFERROR(VLOOKUP($D12,OKJ_2019!$B$2:$I$137,2,FALSE),"nincs kiválasztva szakképesítés")</f>
        <v>nincs kiválasztva szakképesítés</v>
      </c>
      <c r="F12" s="82" t="str">
        <f>IFERROR(VLOOKUP($D12,OKJ_2019!$B$2:$I$137,3,FALSE),"nincs kiválasztva szakképesítés")</f>
        <v>nincs kiválasztva szakképesítés</v>
      </c>
      <c r="G12" s="82" t="str">
        <f>IFERROR(VLOOKUP($D12,OKJ_2019!$B$2:$I$137,4,FALSE),"nincs kiválasztva szakképesítés")</f>
        <v>nincs kiválasztva szakképesítés</v>
      </c>
      <c r="H12" s="82" t="str">
        <f>IFERROR(VLOOKUP($D12,OKJ_2019!$B$2:$I$137,8,FALSE),"nincs kiválasztva szakképesítés")</f>
        <v>nincs kiválasztva szakképesítés</v>
      </c>
      <c r="I12" s="84"/>
      <c r="J12" s="81"/>
      <c r="K12" s="85" t="str">
        <f t="shared" si="0"/>
        <v/>
      </c>
    </row>
    <row r="13" spans="1:11" s="15" customFormat="1" ht="55.15" customHeight="1" x14ac:dyDescent="0.25">
      <c r="A13" s="26" t="str">
        <f>IFERROR(VLOOKUP(B13,lista!$B$2:$C$46,2,0),"")</f>
        <v/>
      </c>
      <c r="B13" s="27"/>
      <c r="C13" s="27"/>
      <c r="D13" s="193"/>
      <c r="E13" s="82" t="str">
        <f>IFERROR(VLOOKUP($D13,OKJ_2019!$B$2:$I$137,2,FALSE),"nincs kiválasztva szakképesítés")</f>
        <v>nincs kiválasztva szakképesítés</v>
      </c>
      <c r="F13" s="82" t="str">
        <f>IFERROR(VLOOKUP($D13,OKJ_2019!$B$2:$I$137,3,FALSE),"nincs kiválasztva szakképesítés")</f>
        <v>nincs kiválasztva szakképesítés</v>
      </c>
      <c r="G13" s="82" t="str">
        <f>IFERROR(VLOOKUP($D13,OKJ_2019!$B$2:$I$137,4,FALSE),"nincs kiválasztva szakképesítés")</f>
        <v>nincs kiválasztva szakképesítés</v>
      </c>
      <c r="H13" s="82" t="str">
        <f>IFERROR(VLOOKUP($D13,OKJ_2019!$B$2:$I$137,8,FALSE),"nincs kiválasztva szakképesítés")</f>
        <v>nincs kiválasztva szakképesítés</v>
      </c>
      <c r="I13" s="84"/>
      <c r="J13" s="81"/>
      <c r="K13" s="85" t="str">
        <f t="shared" si="0"/>
        <v/>
      </c>
    </row>
    <row r="14" spans="1:11" s="15" customFormat="1" ht="55.15" customHeight="1" x14ac:dyDescent="0.25">
      <c r="A14" s="26" t="str">
        <f>IFERROR(VLOOKUP(B14,lista!$B$2:$C$46,2,0),"")</f>
        <v/>
      </c>
      <c r="B14" s="27"/>
      <c r="C14" s="27"/>
      <c r="D14" s="193"/>
      <c r="E14" s="82" t="str">
        <f>IFERROR(VLOOKUP($D14,OKJ_2019!$B$2:$I$137,2,FALSE),"nincs kiválasztva szakképesítés")</f>
        <v>nincs kiválasztva szakképesítés</v>
      </c>
      <c r="F14" s="82" t="str">
        <f>IFERROR(VLOOKUP($D14,OKJ_2019!$B$2:$I$137,3,FALSE),"nincs kiválasztva szakképesítés")</f>
        <v>nincs kiválasztva szakképesítés</v>
      </c>
      <c r="G14" s="82" t="str">
        <f>IFERROR(VLOOKUP($D14,OKJ_2019!$B$2:$I$137,4,FALSE),"nincs kiválasztva szakképesítés")</f>
        <v>nincs kiválasztva szakképesítés</v>
      </c>
      <c r="H14" s="82" t="str">
        <f>IFERROR(VLOOKUP($D14,OKJ_2019!$B$2:$I$137,8,FALSE),"nincs kiválasztva szakképesítés")</f>
        <v>nincs kiválasztva szakképesítés</v>
      </c>
      <c r="I14" s="84"/>
      <c r="J14" s="81"/>
      <c r="K14" s="85" t="str">
        <f t="shared" si="0"/>
        <v/>
      </c>
    </row>
    <row r="15" spans="1:11" s="15" customFormat="1" ht="55.15" customHeight="1" x14ac:dyDescent="0.25">
      <c r="A15" s="26" t="str">
        <f>IFERROR(VLOOKUP(B15,lista!$B$2:$C$46,2,0),"")</f>
        <v/>
      </c>
      <c r="B15" s="27"/>
      <c r="C15" s="27"/>
      <c r="D15" s="193"/>
      <c r="E15" s="82" t="str">
        <f>IFERROR(VLOOKUP($D15,OKJ_2019!$B$2:$I$137,2,FALSE),"nincs kiválasztva szakképesítés")</f>
        <v>nincs kiválasztva szakképesítés</v>
      </c>
      <c r="F15" s="82" t="str">
        <f>IFERROR(VLOOKUP($D15,OKJ_2019!$B$2:$I$137,3,FALSE),"nincs kiválasztva szakképesítés")</f>
        <v>nincs kiválasztva szakképesítés</v>
      </c>
      <c r="G15" s="82" t="str">
        <f>IFERROR(VLOOKUP($D15,OKJ_2019!$B$2:$I$137,4,FALSE),"nincs kiválasztva szakképesítés")</f>
        <v>nincs kiválasztva szakképesítés</v>
      </c>
      <c r="H15" s="82" t="str">
        <f>IFERROR(VLOOKUP($D15,OKJ_2019!$B$2:$I$137,8,FALSE),"nincs kiválasztva szakképesítés")</f>
        <v>nincs kiválasztva szakképesítés</v>
      </c>
      <c r="I15" s="84"/>
      <c r="J15" s="81"/>
      <c r="K15" s="85" t="str">
        <f t="shared" si="0"/>
        <v/>
      </c>
    </row>
    <row r="16" spans="1:11" s="15" customFormat="1" ht="55.15" customHeight="1" x14ac:dyDescent="0.25">
      <c r="A16" s="26" t="str">
        <f>IFERROR(VLOOKUP(B16,lista!$B$2:$C$46,2,0),"")</f>
        <v/>
      </c>
      <c r="B16" s="27"/>
      <c r="C16" s="27"/>
      <c r="D16" s="193"/>
      <c r="E16" s="82" t="str">
        <f>IFERROR(VLOOKUP($D16,OKJ_2019!$B$2:$I$137,2,FALSE),"nincs kiválasztva szakképesítés")</f>
        <v>nincs kiválasztva szakképesítés</v>
      </c>
      <c r="F16" s="82" t="str">
        <f>IFERROR(VLOOKUP($D16,OKJ_2019!$B$2:$I$137,3,FALSE),"nincs kiválasztva szakképesítés")</f>
        <v>nincs kiválasztva szakképesítés</v>
      </c>
      <c r="G16" s="82" t="str">
        <f>IFERROR(VLOOKUP($D16,OKJ_2019!$B$2:$I$137,4,FALSE),"nincs kiválasztva szakképesítés")</f>
        <v>nincs kiválasztva szakképesítés</v>
      </c>
      <c r="H16" s="82" t="str">
        <f>IFERROR(VLOOKUP($D16,OKJ_2019!$B$2:$I$137,8,FALSE),"nincs kiválasztva szakképesítés")</f>
        <v>nincs kiválasztva szakképesítés</v>
      </c>
      <c r="I16" s="84"/>
      <c r="J16" s="81"/>
      <c r="K16" s="85" t="str">
        <f t="shared" si="0"/>
        <v/>
      </c>
    </row>
    <row r="17" spans="1:11" s="15" customFormat="1" ht="55.15" customHeight="1" x14ac:dyDescent="0.25">
      <c r="A17" s="26" t="str">
        <f>IFERROR(VLOOKUP(B17,lista!$B$2:$C$46,2,0),"")</f>
        <v/>
      </c>
      <c r="B17" s="27"/>
      <c r="C17" s="27"/>
      <c r="D17" s="193"/>
      <c r="E17" s="82" t="str">
        <f>IFERROR(VLOOKUP($D17,OKJ_2019!$B$2:$I$137,2,FALSE),"nincs kiválasztva szakképesítés")</f>
        <v>nincs kiválasztva szakképesítés</v>
      </c>
      <c r="F17" s="82" t="str">
        <f>IFERROR(VLOOKUP($D17,OKJ_2019!$B$2:$I$137,3,FALSE),"nincs kiválasztva szakképesítés")</f>
        <v>nincs kiválasztva szakképesítés</v>
      </c>
      <c r="G17" s="82" t="str">
        <f>IFERROR(VLOOKUP($D17,OKJ_2019!$B$2:$I$137,4,FALSE),"nincs kiválasztva szakképesítés")</f>
        <v>nincs kiválasztva szakképesítés</v>
      </c>
      <c r="H17" s="82" t="str">
        <f>IFERROR(VLOOKUP($D17,OKJ_2019!$B$2:$I$137,8,FALSE),"nincs kiválasztva szakképesítés")</f>
        <v>nincs kiválasztva szakképesítés</v>
      </c>
      <c r="I17" s="84"/>
      <c r="J17" s="81"/>
      <c r="K17" s="85" t="str">
        <f t="shared" si="0"/>
        <v/>
      </c>
    </row>
    <row r="18" spans="1:11" s="15" customFormat="1" ht="55.15" customHeight="1" x14ac:dyDescent="0.25">
      <c r="A18" s="26" t="str">
        <f>IFERROR(VLOOKUP(B18,lista!$B$2:$C$46,2,0),"")</f>
        <v/>
      </c>
      <c r="B18" s="27"/>
      <c r="C18" s="27"/>
      <c r="D18" s="193"/>
      <c r="E18" s="82" t="str">
        <f>IFERROR(VLOOKUP($D18,OKJ_2019!$B$2:$I$137,2,FALSE),"nincs kiválasztva szakképesítés")</f>
        <v>nincs kiválasztva szakképesítés</v>
      </c>
      <c r="F18" s="82" t="str">
        <f>IFERROR(VLOOKUP($D18,OKJ_2019!$B$2:$I$137,3,FALSE),"nincs kiválasztva szakképesítés")</f>
        <v>nincs kiválasztva szakképesítés</v>
      </c>
      <c r="G18" s="82" t="str">
        <f>IFERROR(VLOOKUP($D18,OKJ_2019!$B$2:$I$137,4,FALSE),"nincs kiválasztva szakképesítés")</f>
        <v>nincs kiválasztva szakképesítés</v>
      </c>
      <c r="H18" s="82" t="str">
        <f>IFERROR(VLOOKUP($D18,OKJ_2019!$B$2:$I$137,8,FALSE),"nincs kiválasztva szakképesítés")</f>
        <v>nincs kiválasztva szakképesítés</v>
      </c>
      <c r="I18" s="84"/>
      <c r="J18" s="81"/>
      <c r="K18" s="85" t="str">
        <f t="shared" si="0"/>
        <v/>
      </c>
    </row>
    <row r="19" spans="1:11" s="15" customFormat="1" ht="55.15" customHeight="1" x14ac:dyDescent="0.25">
      <c r="A19" s="26" t="str">
        <f>IFERROR(VLOOKUP(B19,lista!$B$2:$C$46,2,0),"")</f>
        <v/>
      </c>
      <c r="B19" s="27"/>
      <c r="C19" s="27"/>
      <c r="D19" s="193"/>
      <c r="E19" s="82" t="str">
        <f>IFERROR(VLOOKUP($D19,OKJ_2019!$B$2:$I$137,2,FALSE),"nincs kiválasztva szakképesítés")</f>
        <v>nincs kiválasztva szakképesítés</v>
      </c>
      <c r="F19" s="82" t="str">
        <f>IFERROR(VLOOKUP($D19,OKJ_2019!$B$2:$I$137,3,FALSE),"nincs kiválasztva szakképesítés")</f>
        <v>nincs kiválasztva szakképesítés</v>
      </c>
      <c r="G19" s="82" t="str">
        <f>IFERROR(VLOOKUP($D19,OKJ_2019!$B$2:$I$137,4,FALSE),"nincs kiválasztva szakképesítés")</f>
        <v>nincs kiválasztva szakképesítés</v>
      </c>
      <c r="H19" s="82" t="str">
        <f>IFERROR(VLOOKUP($D19,OKJ_2019!$B$2:$I$137,8,FALSE),"nincs kiválasztva szakképesítés")</f>
        <v>nincs kiválasztva szakképesítés</v>
      </c>
      <c r="I19" s="84"/>
      <c r="J19" s="81"/>
      <c r="K19" s="85" t="str">
        <f t="shared" si="0"/>
        <v/>
      </c>
    </row>
    <row r="20" spans="1:11" s="15" customFormat="1" ht="55.15" customHeight="1" x14ac:dyDescent="0.25">
      <c r="A20" s="26" t="str">
        <f>IFERROR(VLOOKUP(B20,lista!$B$2:$C$46,2,0),"")</f>
        <v/>
      </c>
      <c r="B20" s="27"/>
      <c r="C20" s="27"/>
      <c r="D20" s="193"/>
      <c r="E20" s="82" t="str">
        <f>IFERROR(VLOOKUP($D20,OKJ_2019!$B$2:$I$137,2,FALSE),"nincs kiválasztva szakképesítés")</f>
        <v>nincs kiválasztva szakképesítés</v>
      </c>
      <c r="F20" s="82" t="str">
        <f>IFERROR(VLOOKUP($D20,OKJ_2019!$B$2:$I$137,3,FALSE),"nincs kiválasztva szakképesítés")</f>
        <v>nincs kiválasztva szakképesítés</v>
      </c>
      <c r="G20" s="82" t="str">
        <f>IFERROR(VLOOKUP($D20,OKJ_2019!$B$2:$I$137,4,FALSE),"nincs kiválasztva szakképesítés")</f>
        <v>nincs kiválasztva szakképesítés</v>
      </c>
      <c r="H20" s="82" t="str">
        <f>IFERROR(VLOOKUP($D20,OKJ_2019!$B$2:$I$137,8,FALSE),"nincs kiválasztva szakképesítés")</f>
        <v>nincs kiválasztva szakképesítés</v>
      </c>
      <c r="I20" s="84"/>
      <c r="J20" s="81"/>
      <c r="K20" s="85" t="str">
        <f t="shared" si="0"/>
        <v/>
      </c>
    </row>
    <row r="21" spans="1:11" s="15" customFormat="1" ht="55.15" customHeight="1" x14ac:dyDescent="0.25">
      <c r="A21" s="26" t="str">
        <f>IFERROR(VLOOKUP(B21,lista!$B$2:$C$46,2,0),"")</f>
        <v/>
      </c>
      <c r="B21" s="27"/>
      <c r="C21" s="27"/>
      <c r="D21" s="193"/>
      <c r="E21" s="82" t="str">
        <f>IFERROR(VLOOKUP($D21,OKJ_2019!$B$2:$I$137,2,FALSE),"nincs kiválasztva szakképesítés")</f>
        <v>nincs kiválasztva szakképesítés</v>
      </c>
      <c r="F21" s="82" t="str">
        <f>IFERROR(VLOOKUP($D21,OKJ_2019!$B$2:$I$137,3,FALSE),"nincs kiválasztva szakképesítés")</f>
        <v>nincs kiválasztva szakképesítés</v>
      </c>
      <c r="G21" s="82" t="str">
        <f>IFERROR(VLOOKUP($D21,OKJ_2019!$B$2:$I$137,4,FALSE),"nincs kiválasztva szakképesítés")</f>
        <v>nincs kiválasztva szakképesítés</v>
      </c>
      <c r="H21" s="82" t="str">
        <f>IFERROR(VLOOKUP($D21,OKJ_2019!$B$2:$I$137,8,FALSE),"nincs kiválasztva szakképesítés")</f>
        <v>nincs kiválasztva szakképesítés</v>
      </c>
      <c r="I21" s="84"/>
      <c r="J21" s="81"/>
      <c r="K21" s="85" t="str">
        <f t="shared" si="0"/>
        <v/>
      </c>
    </row>
    <row r="22" spans="1:11" s="15" customFormat="1" ht="55.15" customHeight="1" x14ac:dyDescent="0.25">
      <c r="A22" s="26" t="str">
        <f>IFERROR(VLOOKUP(B22,lista!$B$2:$C$46,2,0),"")</f>
        <v/>
      </c>
      <c r="B22" s="27"/>
      <c r="C22" s="27"/>
      <c r="D22" s="193"/>
      <c r="E22" s="82" t="str">
        <f>IFERROR(VLOOKUP($D22,OKJ_2019!$B$2:$I$137,2,FALSE),"nincs kiválasztva szakképesítés")</f>
        <v>nincs kiválasztva szakképesítés</v>
      </c>
      <c r="F22" s="82" t="str">
        <f>IFERROR(VLOOKUP($D22,OKJ_2019!$B$2:$I$137,3,FALSE),"nincs kiválasztva szakképesítés")</f>
        <v>nincs kiválasztva szakképesítés</v>
      </c>
      <c r="G22" s="82" t="str">
        <f>IFERROR(VLOOKUP($D22,OKJ_2019!$B$2:$I$137,4,FALSE),"nincs kiválasztva szakképesítés")</f>
        <v>nincs kiválasztva szakképesítés</v>
      </c>
      <c r="H22" s="82" t="str">
        <f>IFERROR(VLOOKUP($D22,OKJ_2019!$B$2:$I$137,8,FALSE),"nincs kiválasztva szakképesítés")</f>
        <v>nincs kiválasztva szakképesítés</v>
      </c>
      <c r="I22" s="84"/>
      <c r="J22" s="81"/>
      <c r="K22" s="85" t="str">
        <f t="shared" si="0"/>
        <v/>
      </c>
    </row>
    <row r="23" spans="1:11" s="15" customFormat="1" ht="55.15" customHeight="1" x14ac:dyDescent="0.25">
      <c r="A23" s="26" t="str">
        <f>IFERROR(VLOOKUP(B23,lista!$B$2:$C$46,2,0),"")</f>
        <v/>
      </c>
      <c r="B23" s="27"/>
      <c r="C23" s="27"/>
      <c r="D23" s="193"/>
      <c r="E23" s="82" t="str">
        <f>IFERROR(VLOOKUP($D23,OKJ_2019!$B$2:$I$137,2,FALSE),"nincs kiválasztva szakképesítés")</f>
        <v>nincs kiválasztva szakképesítés</v>
      </c>
      <c r="F23" s="82" t="str">
        <f>IFERROR(VLOOKUP($D23,OKJ_2019!$B$2:$I$137,3,FALSE),"nincs kiválasztva szakképesítés")</f>
        <v>nincs kiválasztva szakképesítés</v>
      </c>
      <c r="G23" s="82" t="str">
        <f>IFERROR(VLOOKUP($D23,OKJ_2019!$B$2:$I$137,4,FALSE),"nincs kiválasztva szakképesítés")</f>
        <v>nincs kiválasztva szakképesítés</v>
      </c>
      <c r="H23" s="82" t="str">
        <f>IFERROR(VLOOKUP($D23,OKJ_2019!$B$2:$I$137,8,FALSE),"nincs kiválasztva szakképesítés")</f>
        <v>nincs kiválasztva szakképesítés</v>
      </c>
      <c r="I23" s="84"/>
      <c r="J23" s="81"/>
      <c r="K23" s="85" t="str">
        <f t="shared" si="0"/>
        <v/>
      </c>
    </row>
    <row r="24" spans="1:11" s="15" customFormat="1" ht="55.15" customHeight="1" x14ac:dyDescent="0.25">
      <c r="A24" s="26" t="str">
        <f>IFERROR(VLOOKUP(B24,lista!$B$2:$C$46,2,0),"")</f>
        <v/>
      </c>
      <c r="B24" s="27"/>
      <c r="C24" s="27"/>
      <c r="D24" s="193"/>
      <c r="E24" s="82" t="str">
        <f>IFERROR(VLOOKUP($D24,OKJ_2019!$B$2:$I$137,2,FALSE),"nincs kiválasztva szakképesítés")</f>
        <v>nincs kiválasztva szakképesítés</v>
      </c>
      <c r="F24" s="82" t="str">
        <f>IFERROR(VLOOKUP($D24,OKJ_2019!$B$2:$I$137,3,FALSE),"nincs kiválasztva szakképesítés")</f>
        <v>nincs kiválasztva szakképesítés</v>
      </c>
      <c r="G24" s="82" t="str">
        <f>IFERROR(VLOOKUP($D24,OKJ_2019!$B$2:$I$137,4,FALSE),"nincs kiválasztva szakképesítés")</f>
        <v>nincs kiválasztva szakképesítés</v>
      </c>
      <c r="H24" s="82" t="str">
        <f>IFERROR(VLOOKUP($D24,OKJ_2019!$B$2:$I$137,8,FALSE),"nincs kiválasztva szakképesítés")</f>
        <v>nincs kiválasztva szakképesítés</v>
      </c>
      <c r="I24" s="84"/>
      <c r="J24" s="81"/>
      <c r="K24" s="85" t="str">
        <f t="shared" si="0"/>
        <v/>
      </c>
    </row>
    <row r="25" spans="1:11" s="15" customFormat="1" ht="55.15" customHeight="1" x14ac:dyDescent="0.25">
      <c r="A25" s="26" t="str">
        <f>IFERROR(VLOOKUP(B25,lista!$B$2:$C$46,2,0),"")</f>
        <v/>
      </c>
      <c r="B25" s="27"/>
      <c r="C25" s="27"/>
      <c r="D25" s="193"/>
      <c r="E25" s="82" t="str">
        <f>IFERROR(VLOOKUP($D25,OKJ_2019!$B$2:$I$137,2,FALSE),"nincs kiválasztva szakképesítés")</f>
        <v>nincs kiválasztva szakképesítés</v>
      </c>
      <c r="F25" s="82" t="str">
        <f>IFERROR(VLOOKUP($D25,OKJ_2019!$B$2:$I$137,3,FALSE),"nincs kiválasztva szakképesítés")</f>
        <v>nincs kiválasztva szakképesítés</v>
      </c>
      <c r="G25" s="82" t="str">
        <f>IFERROR(VLOOKUP($D25,OKJ_2019!$B$2:$I$137,4,FALSE),"nincs kiválasztva szakképesítés")</f>
        <v>nincs kiválasztva szakképesítés</v>
      </c>
      <c r="H25" s="82" t="str">
        <f>IFERROR(VLOOKUP($D25,OKJ_2019!$B$2:$I$137,8,FALSE),"nincs kiválasztva szakképesítés")</f>
        <v>nincs kiválasztva szakképesítés</v>
      </c>
      <c r="I25" s="84"/>
      <c r="J25" s="81"/>
      <c r="K25" s="85" t="str">
        <f t="shared" si="0"/>
        <v/>
      </c>
    </row>
    <row r="26" spans="1:11" s="15" customFormat="1" ht="55.15" customHeight="1" x14ac:dyDescent="0.25">
      <c r="A26" s="26" t="str">
        <f>IFERROR(VLOOKUP(B26,lista!$B$2:$C$46,2,0),"")</f>
        <v/>
      </c>
      <c r="B26" s="27"/>
      <c r="C26" s="27"/>
      <c r="D26" s="193"/>
      <c r="E26" s="82" t="str">
        <f>IFERROR(VLOOKUP($D26,OKJ_2019!$B$2:$I$137,2,FALSE),"nincs kiválasztva szakképesítés")</f>
        <v>nincs kiválasztva szakképesítés</v>
      </c>
      <c r="F26" s="82" t="str">
        <f>IFERROR(VLOOKUP($D26,OKJ_2019!$B$2:$I$137,3,FALSE),"nincs kiválasztva szakképesítés")</f>
        <v>nincs kiválasztva szakképesítés</v>
      </c>
      <c r="G26" s="82" t="str">
        <f>IFERROR(VLOOKUP($D26,OKJ_2019!$B$2:$I$137,4,FALSE),"nincs kiválasztva szakképesítés")</f>
        <v>nincs kiválasztva szakképesítés</v>
      </c>
      <c r="H26" s="82" t="str">
        <f>IFERROR(VLOOKUP($D26,OKJ_2019!$B$2:$I$137,8,FALSE),"nincs kiválasztva szakképesítés")</f>
        <v>nincs kiválasztva szakképesítés</v>
      </c>
      <c r="I26" s="84"/>
      <c r="J26" s="81"/>
      <c r="K26" s="85" t="str">
        <f t="shared" si="0"/>
        <v/>
      </c>
    </row>
    <row r="27" spans="1:11" s="15" customFormat="1" ht="55.15" customHeight="1" x14ac:dyDescent="0.25">
      <c r="A27" s="26" t="str">
        <f>IFERROR(VLOOKUP(B27,lista!$B$2:$C$46,2,0),"")</f>
        <v/>
      </c>
      <c r="B27" s="27"/>
      <c r="C27" s="27"/>
      <c r="D27" s="193"/>
      <c r="E27" s="82" t="str">
        <f>IFERROR(VLOOKUP($D27,OKJ_2019!$B$2:$I$137,2,FALSE),"nincs kiválasztva szakképesítés")</f>
        <v>nincs kiválasztva szakképesítés</v>
      </c>
      <c r="F27" s="82" t="str">
        <f>IFERROR(VLOOKUP($D27,OKJ_2019!$B$2:$I$137,3,FALSE),"nincs kiválasztva szakképesítés")</f>
        <v>nincs kiválasztva szakképesítés</v>
      </c>
      <c r="G27" s="82" t="str">
        <f>IFERROR(VLOOKUP($D27,OKJ_2019!$B$2:$I$137,4,FALSE),"nincs kiválasztva szakképesítés")</f>
        <v>nincs kiválasztva szakképesítés</v>
      </c>
      <c r="H27" s="82" t="str">
        <f>IFERROR(VLOOKUP($D27,OKJ_2019!$B$2:$I$137,8,FALSE),"nincs kiválasztva szakképesítés")</f>
        <v>nincs kiválasztva szakképesítés</v>
      </c>
      <c r="I27" s="84"/>
      <c r="J27" s="81"/>
      <c r="K27" s="85" t="str">
        <f t="shared" si="0"/>
        <v/>
      </c>
    </row>
    <row r="28" spans="1:11" s="15" customFormat="1" ht="55.15" customHeight="1" x14ac:dyDescent="0.25">
      <c r="A28" s="26" t="str">
        <f>IFERROR(VLOOKUP(B28,lista!$B$2:$C$46,2,0),"")</f>
        <v/>
      </c>
      <c r="B28" s="27"/>
      <c r="C28" s="27"/>
      <c r="D28" s="193"/>
      <c r="E28" s="82" t="str">
        <f>IFERROR(VLOOKUP($D28,OKJ_2019!$B$2:$I$137,2,FALSE),"nincs kiválasztva szakképesítés")</f>
        <v>nincs kiválasztva szakképesítés</v>
      </c>
      <c r="F28" s="82" t="str">
        <f>IFERROR(VLOOKUP($D28,OKJ_2019!$B$2:$I$137,3,FALSE),"nincs kiválasztva szakképesítés")</f>
        <v>nincs kiválasztva szakképesítés</v>
      </c>
      <c r="G28" s="82" t="str">
        <f>IFERROR(VLOOKUP($D28,OKJ_2019!$B$2:$I$137,4,FALSE),"nincs kiválasztva szakképesítés")</f>
        <v>nincs kiválasztva szakképesítés</v>
      </c>
      <c r="H28" s="82" t="str">
        <f>IFERROR(VLOOKUP($D28,OKJ_2019!$B$2:$I$137,8,FALSE),"nincs kiválasztva szakképesítés")</f>
        <v>nincs kiválasztva szakképesítés</v>
      </c>
      <c r="I28" s="84"/>
      <c r="J28" s="81"/>
      <c r="K28" s="85" t="str">
        <f t="shared" si="0"/>
        <v/>
      </c>
    </row>
    <row r="29" spans="1:11" s="15" customFormat="1" ht="55.15" customHeight="1" x14ac:dyDescent="0.25">
      <c r="A29" s="26" t="str">
        <f>IFERROR(VLOOKUP(B29,lista!$B$2:$C$46,2,0),"")</f>
        <v/>
      </c>
      <c r="B29" s="27"/>
      <c r="C29" s="27"/>
      <c r="D29" s="193"/>
      <c r="E29" s="82" t="str">
        <f>IFERROR(VLOOKUP($D29,OKJ_2019!$B$2:$I$137,2,FALSE),"nincs kiválasztva szakképesítés")</f>
        <v>nincs kiválasztva szakképesítés</v>
      </c>
      <c r="F29" s="82" t="str">
        <f>IFERROR(VLOOKUP($D29,OKJ_2019!$B$2:$I$137,3,FALSE),"nincs kiválasztva szakképesítés")</f>
        <v>nincs kiválasztva szakképesítés</v>
      </c>
      <c r="G29" s="82" t="str">
        <f>IFERROR(VLOOKUP($D29,OKJ_2019!$B$2:$I$137,4,FALSE),"nincs kiválasztva szakképesítés")</f>
        <v>nincs kiválasztva szakképesítés</v>
      </c>
      <c r="H29" s="82" t="str">
        <f>IFERROR(VLOOKUP($D29,OKJ_2019!$B$2:$I$137,8,FALSE),"nincs kiválasztva szakképesítés")</f>
        <v>nincs kiválasztva szakképesítés</v>
      </c>
      <c r="I29" s="84"/>
      <c r="J29" s="81"/>
      <c r="K29" s="85" t="str">
        <f t="shared" si="0"/>
        <v/>
      </c>
    </row>
    <row r="30" spans="1:11" s="15" customFormat="1" ht="55.15" customHeight="1" x14ac:dyDescent="0.25">
      <c r="A30" s="26" t="str">
        <f>IFERROR(VLOOKUP(B30,lista!$B$2:$C$46,2,0),"")</f>
        <v/>
      </c>
      <c r="B30" s="27"/>
      <c r="C30" s="27"/>
      <c r="D30" s="193"/>
      <c r="E30" s="82" t="str">
        <f>IFERROR(VLOOKUP($D30,OKJ_2019!$B$2:$I$137,2,FALSE),"nincs kiválasztva szakképesítés")</f>
        <v>nincs kiválasztva szakképesítés</v>
      </c>
      <c r="F30" s="82" t="str">
        <f>IFERROR(VLOOKUP($D30,OKJ_2019!$B$2:$I$137,3,FALSE),"nincs kiválasztva szakképesítés")</f>
        <v>nincs kiválasztva szakképesítés</v>
      </c>
      <c r="G30" s="82" t="str">
        <f>IFERROR(VLOOKUP($D30,OKJ_2019!$B$2:$I$137,4,FALSE),"nincs kiválasztva szakképesítés")</f>
        <v>nincs kiválasztva szakképesítés</v>
      </c>
      <c r="H30" s="82" t="str">
        <f>IFERROR(VLOOKUP($D30,OKJ_2019!$B$2:$I$137,8,FALSE),"nincs kiválasztva szakképesítés")</f>
        <v>nincs kiválasztva szakképesítés</v>
      </c>
      <c r="I30" s="84"/>
      <c r="J30" s="81"/>
      <c r="K30" s="85" t="str">
        <f t="shared" si="0"/>
        <v/>
      </c>
    </row>
    <row r="31" spans="1:11" s="15" customFormat="1" ht="55.15" customHeight="1" x14ac:dyDescent="0.25">
      <c r="A31" s="26" t="str">
        <f>IFERROR(VLOOKUP(B31,lista!$B$2:$C$46,2,0),"")</f>
        <v/>
      </c>
      <c r="B31" s="27"/>
      <c r="C31" s="27"/>
      <c r="D31" s="193"/>
      <c r="E31" s="82" t="str">
        <f>IFERROR(VLOOKUP($D31,OKJ_2019!$B$2:$I$137,2,FALSE),"nincs kiválasztva szakképesítés")</f>
        <v>nincs kiválasztva szakképesítés</v>
      </c>
      <c r="F31" s="82" t="str">
        <f>IFERROR(VLOOKUP($D31,OKJ_2019!$B$2:$I$137,3,FALSE),"nincs kiválasztva szakképesítés")</f>
        <v>nincs kiválasztva szakképesítés</v>
      </c>
      <c r="G31" s="82" t="str">
        <f>IFERROR(VLOOKUP($D31,OKJ_2019!$B$2:$I$137,4,FALSE),"nincs kiválasztva szakképesítés")</f>
        <v>nincs kiválasztva szakképesítés</v>
      </c>
      <c r="H31" s="82" t="str">
        <f>IFERROR(VLOOKUP($D31,OKJ_2019!$B$2:$I$137,8,FALSE),"nincs kiválasztva szakképesítés")</f>
        <v>nincs kiválasztva szakképesítés</v>
      </c>
      <c r="I31" s="84"/>
      <c r="J31" s="81"/>
      <c r="K31" s="85" t="str">
        <f t="shared" si="0"/>
        <v/>
      </c>
    </row>
    <row r="32" spans="1:11" s="15" customFormat="1" ht="55.15" customHeight="1" x14ac:dyDescent="0.25">
      <c r="A32" s="26" t="str">
        <f>IFERROR(VLOOKUP(B32,lista!$B$2:$C$46,2,0),"")</f>
        <v/>
      </c>
      <c r="B32" s="27"/>
      <c r="C32" s="27"/>
      <c r="D32" s="193"/>
      <c r="E32" s="82" t="str">
        <f>IFERROR(VLOOKUP($D32,OKJ_2019!$B$2:$I$137,2,FALSE),"nincs kiválasztva szakképesítés")</f>
        <v>nincs kiválasztva szakképesítés</v>
      </c>
      <c r="F32" s="82" t="str">
        <f>IFERROR(VLOOKUP($D32,OKJ_2019!$B$2:$I$137,3,FALSE),"nincs kiválasztva szakképesítés")</f>
        <v>nincs kiválasztva szakképesítés</v>
      </c>
      <c r="G32" s="82" t="str">
        <f>IFERROR(VLOOKUP($D32,OKJ_2019!$B$2:$I$137,4,FALSE),"nincs kiválasztva szakképesítés")</f>
        <v>nincs kiválasztva szakképesítés</v>
      </c>
      <c r="H32" s="82" t="str">
        <f>IFERROR(VLOOKUP($D32,OKJ_2019!$B$2:$I$137,8,FALSE),"nincs kiválasztva szakképesítés")</f>
        <v>nincs kiválasztva szakképesítés</v>
      </c>
      <c r="I32" s="84"/>
      <c r="J32" s="81"/>
      <c r="K32" s="85" t="str">
        <f t="shared" si="0"/>
        <v/>
      </c>
    </row>
    <row r="33" spans="1:11" s="15" customFormat="1" ht="55.15" customHeight="1" x14ac:dyDescent="0.25">
      <c r="A33" s="26" t="str">
        <f>IFERROR(VLOOKUP(B33,lista!$B$2:$C$46,2,0),"")</f>
        <v/>
      </c>
      <c r="B33" s="27"/>
      <c r="C33" s="27"/>
      <c r="D33" s="193"/>
      <c r="E33" s="82" t="str">
        <f>IFERROR(VLOOKUP($D33,OKJ_2019!$B$2:$I$137,2,FALSE),"nincs kiválasztva szakképesítés")</f>
        <v>nincs kiválasztva szakképesítés</v>
      </c>
      <c r="F33" s="82" t="str">
        <f>IFERROR(VLOOKUP($D33,OKJ_2019!$B$2:$I$137,3,FALSE),"nincs kiválasztva szakképesítés")</f>
        <v>nincs kiválasztva szakképesítés</v>
      </c>
      <c r="G33" s="82" t="str">
        <f>IFERROR(VLOOKUP($D33,OKJ_2019!$B$2:$I$137,4,FALSE),"nincs kiválasztva szakképesítés")</f>
        <v>nincs kiválasztva szakképesítés</v>
      </c>
      <c r="H33" s="82" t="str">
        <f>IFERROR(VLOOKUP($D33,OKJ_2019!$B$2:$I$137,8,FALSE),"nincs kiválasztva szakképesítés")</f>
        <v>nincs kiválasztva szakképesítés</v>
      </c>
      <c r="I33" s="84"/>
      <c r="J33" s="81"/>
      <c r="K33" s="85" t="str">
        <f t="shared" si="0"/>
        <v/>
      </c>
    </row>
    <row r="34" spans="1:11" s="15" customFormat="1" ht="55.15" customHeight="1" x14ac:dyDescent="0.25">
      <c r="A34" s="26" t="str">
        <f>IFERROR(VLOOKUP(B34,lista!$B$2:$C$46,2,0),"")</f>
        <v/>
      </c>
      <c r="B34" s="27"/>
      <c r="C34" s="27"/>
      <c r="D34" s="193"/>
      <c r="E34" s="82" t="str">
        <f>IFERROR(VLOOKUP($D34,OKJ_2019!$B$2:$I$137,2,FALSE),"nincs kiválasztva szakképesítés")</f>
        <v>nincs kiválasztva szakképesítés</v>
      </c>
      <c r="F34" s="82" t="str">
        <f>IFERROR(VLOOKUP($D34,OKJ_2019!$B$2:$I$137,3,FALSE),"nincs kiválasztva szakképesítés")</f>
        <v>nincs kiválasztva szakképesítés</v>
      </c>
      <c r="G34" s="82" t="str">
        <f>IFERROR(VLOOKUP($D34,OKJ_2019!$B$2:$I$137,4,FALSE),"nincs kiválasztva szakképesítés")</f>
        <v>nincs kiválasztva szakképesítés</v>
      </c>
      <c r="H34" s="82" t="str">
        <f>IFERROR(VLOOKUP($D34,OKJ_2019!$B$2:$I$137,8,FALSE),"nincs kiválasztva szakképesítés")</f>
        <v>nincs kiválasztva szakképesítés</v>
      </c>
      <c r="I34" s="84"/>
      <c r="J34" s="81"/>
      <c r="K34" s="85" t="str">
        <f t="shared" si="0"/>
        <v/>
      </c>
    </row>
    <row r="35" spans="1:11" s="15" customFormat="1" ht="55.15" customHeight="1" x14ac:dyDescent="0.25">
      <c r="A35" s="26" t="str">
        <f>IFERROR(VLOOKUP(B35,lista!$B$2:$C$46,2,0),"")</f>
        <v/>
      </c>
      <c r="B35" s="27"/>
      <c r="C35" s="27"/>
      <c r="D35" s="193"/>
      <c r="E35" s="82" t="str">
        <f>IFERROR(VLOOKUP($D35,OKJ_2019!$B$2:$I$137,2,FALSE),"nincs kiválasztva szakképesítés")</f>
        <v>nincs kiválasztva szakképesítés</v>
      </c>
      <c r="F35" s="82" t="str">
        <f>IFERROR(VLOOKUP($D35,OKJ_2019!$B$2:$I$137,3,FALSE),"nincs kiválasztva szakképesítés")</f>
        <v>nincs kiválasztva szakképesítés</v>
      </c>
      <c r="G35" s="82" t="str">
        <f>IFERROR(VLOOKUP($D35,OKJ_2019!$B$2:$I$137,4,FALSE),"nincs kiválasztva szakképesítés")</f>
        <v>nincs kiválasztva szakképesítés</v>
      </c>
      <c r="H35" s="82" t="str">
        <f>IFERROR(VLOOKUP($D35,OKJ_2019!$B$2:$I$137,8,FALSE),"nincs kiválasztva szakképesítés")</f>
        <v>nincs kiválasztva szakképesítés</v>
      </c>
      <c r="I35" s="84"/>
      <c r="J35" s="81"/>
      <c r="K35" s="85" t="str">
        <f t="shared" si="0"/>
        <v/>
      </c>
    </row>
    <row r="36" spans="1:11" s="15" customFormat="1" ht="55.15" customHeight="1" x14ac:dyDescent="0.25">
      <c r="A36" s="26" t="str">
        <f>IFERROR(VLOOKUP(B36,lista!$B$2:$C$46,2,0),"")</f>
        <v/>
      </c>
      <c r="B36" s="27"/>
      <c r="C36" s="27"/>
      <c r="D36" s="193"/>
      <c r="E36" s="82" t="str">
        <f>IFERROR(VLOOKUP($D36,OKJ_2019!$B$2:$I$137,2,FALSE),"nincs kiválasztva szakképesítés")</f>
        <v>nincs kiválasztva szakképesítés</v>
      </c>
      <c r="F36" s="82" t="str">
        <f>IFERROR(VLOOKUP($D36,OKJ_2019!$B$2:$I$137,3,FALSE),"nincs kiválasztva szakképesítés")</f>
        <v>nincs kiválasztva szakképesítés</v>
      </c>
      <c r="G36" s="82" t="str">
        <f>IFERROR(VLOOKUP($D36,OKJ_2019!$B$2:$I$137,4,FALSE),"nincs kiválasztva szakképesítés")</f>
        <v>nincs kiválasztva szakképesítés</v>
      </c>
      <c r="H36" s="82" t="str">
        <f>IFERROR(VLOOKUP($D36,OKJ_2019!$B$2:$I$137,8,FALSE),"nincs kiválasztva szakképesítés")</f>
        <v>nincs kiválasztva szakképesítés</v>
      </c>
      <c r="I36" s="84"/>
      <c r="J36" s="81"/>
      <c r="K36" s="85" t="str">
        <f t="shared" si="0"/>
        <v/>
      </c>
    </row>
    <row r="37" spans="1:11" s="15" customFormat="1" ht="55.15" customHeight="1" x14ac:dyDescent="0.25">
      <c r="A37" s="26" t="str">
        <f>IFERROR(VLOOKUP(B37,lista!$B$2:$C$46,2,0),"")</f>
        <v/>
      </c>
      <c r="B37" s="27"/>
      <c r="C37" s="27"/>
      <c r="D37" s="193"/>
      <c r="E37" s="82" t="str">
        <f>IFERROR(VLOOKUP($D37,OKJ_2019!$B$2:$I$137,2,FALSE),"nincs kiválasztva szakképesítés")</f>
        <v>nincs kiválasztva szakképesítés</v>
      </c>
      <c r="F37" s="82" t="str">
        <f>IFERROR(VLOOKUP($D37,OKJ_2019!$B$2:$I$137,3,FALSE),"nincs kiválasztva szakképesítés")</f>
        <v>nincs kiválasztva szakképesítés</v>
      </c>
      <c r="G37" s="82" t="str">
        <f>IFERROR(VLOOKUP($D37,OKJ_2019!$B$2:$I$137,4,FALSE),"nincs kiválasztva szakképesítés")</f>
        <v>nincs kiválasztva szakképesítés</v>
      </c>
      <c r="H37" s="82" t="str">
        <f>IFERROR(VLOOKUP($D37,OKJ_2019!$B$2:$I$137,8,FALSE),"nincs kiválasztva szakképesítés")</f>
        <v>nincs kiválasztva szakképesítés</v>
      </c>
      <c r="I37" s="84"/>
      <c r="J37" s="81"/>
      <c r="K37" s="85" t="str">
        <f t="shared" si="0"/>
        <v/>
      </c>
    </row>
    <row r="38" spans="1:11" s="15" customFormat="1" ht="55.15" customHeight="1" x14ac:dyDescent="0.25">
      <c r="A38" s="26" t="str">
        <f>IFERROR(VLOOKUP(B38,lista!$B$2:$C$46,2,0),"")</f>
        <v/>
      </c>
      <c r="B38" s="27"/>
      <c r="C38" s="27"/>
      <c r="D38" s="193"/>
      <c r="E38" s="82" t="str">
        <f>IFERROR(VLOOKUP($D38,OKJ_2019!$B$2:$I$137,2,FALSE),"nincs kiválasztva szakképesítés")</f>
        <v>nincs kiválasztva szakképesítés</v>
      </c>
      <c r="F38" s="82" t="str">
        <f>IFERROR(VLOOKUP($D38,OKJ_2019!$B$2:$I$137,3,FALSE),"nincs kiválasztva szakképesítés")</f>
        <v>nincs kiválasztva szakképesítés</v>
      </c>
      <c r="G38" s="82" t="str">
        <f>IFERROR(VLOOKUP($D38,OKJ_2019!$B$2:$I$137,4,FALSE),"nincs kiválasztva szakképesítés")</f>
        <v>nincs kiválasztva szakképesítés</v>
      </c>
      <c r="H38" s="82" t="str">
        <f>IFERROR(VLOOKUP($D38,OKJ_2019!$B$2:$I$137,8,FALSE),"nincs kiválasztva szakképesítés")</f>
        <v>nincs kiválasztva szakképesítés</v>
      </c>
      <c r="I38" s="84"/>
      <c r="J38" s="81"/>
      <c r="K38" s="85" t="str">
        <f t="shared" si="0"/>
        <v/>
      </c>
    </row>
    <row r="39" spans="1:11" s="15" customFormat="1" ht="55.15" customHeight="1" x14ac:dyDescent="0.25">
      <c r="A39" s="26" t="str">
        <f>IFERROR(VLOOKUP(B39,lista!$B$2:$C$46,2,0),"")</f>
        <v/>
      </c>
      <c r="B39" s="27"/>
      <c r="C39" s="27"/>
      <c r="D39" s="193"/>
      <c r="E39" s="82" t="str">
        <f>IFERROR(VLOOKUP($D39,OKJ_2019!$B$2:$I$137,2,FALSE),"nincs kiválasztva szakképesítés")</f>
        <v>nincs kiválasztva szakképesítés</v>
      </c>
      <c r="F39" s="82" t="str">
        <f>IFERROR(VLOOKUP($D39,OKJ_2019!$B$2:$I$137,3,FALSE),"nincs kiválasztva szakképesítés")</f>
        <v>nincs kiválasztva szakképesítés</v>
      </c>
      <c r="G39" s="82" t="str">
        <f>IFERROR(VLOOKUP($D39,OKJ_2019!$B$2:$I$137,4,FALSE),"nincs kiválasztva szakképesítés")</f>
        <v>nincs kiválasztva szakképesítés</v>
      </c>
      <c r="H39" s="82" t="str">
        <f>IFERROR(VLOOKUP($D39,OKJ_2019!$B$2:$I$137,8,FALSE),"nincs kiválasztva szakképesítés")</f>
        <v>nincs kiválasztva szakképesítés</v>
      </c>
      <c r="I39" s="84"/>
      <c r="J39" s="81"/>
      <c r="K39" s="85" t="str">
        <f t="shared" si="0"/>
        <v/>
      </c>
    </row>
    <row r="40" spans="1:11" s="15" customFormat="1" ht="55.15" customHeight="1" x14ac:dyDescent="0.25">
      <c r="A40" s="26" t="str">
        <f>IFERROR(VLOOKUP(B40,lista!$B$2:$C$46,2,0),"")</f>
        <v/>
      </c>
      <c r="B40" s="27"/>
      <c r="C40" s="27"/>
      <c r="D40" s="193"/>
      <c r="E40" s="82" t="str">
        <f>IFERROR(VLOOKUP($D40,OKJ_2019!$B$2:$I$137,2,FALSE),"nincs kiválasztva szakképesítés")</f>
        <v>nincs kiválasztva szakképesítés</v>
      </c>
      <c r="F40" s="82" t="str">
        <f>IFERROR(VLOOKUP($D40,OKJ_2019!$B$2:$I$137,3,FALSE),"nincs kiválasztva szakképesítés")</f>
        <v>nincs kiválasztva szakképesítés</v>
      </c>
      <c r="G40" s="82" t="str">
        <f>IFERROR(VLOOKUP($D40,OKJ_2019!$B$2:$I$137,4,FALSE),"nincs kiválasztva szakképesítés")</f>
        <v>nincs kiválasztva szakképesítés</v>
      </c>
      <c r="H40" s="82" t="str">
        <f>IFERROR(VLOOKUP($D40,OKJ_2019!$B$2:$I$137,8,FALSE),"nincs kiválasztva szakképesítés")</f>
        <v>nincs kiválasztva szakképesítés</v>
      </c>
      <c r="I40" s="84"/>
      <c r="J40" s="81"/>
      <c r="K40" s="85" t="str">
        <f t="shared" si="0"/>
        <v/>
      </c>
    </row>
    <row r="41" spans="1:11" s="15" customFormat="1" ht="55.15" customHeight="1" x14ac:dyDescent="0.25">
      <c r="A41" s="26" t="str">
        <f>IFERROR(VLOOKUP(B41,lista!$B$2:$C$46,2,0),"")</f>
        <v/>
      </c>
      <c r="B41" s="27"/>
      <c r="C41" s="27"/>
      <c r="D41" s="193"/>
      <c r="E41" s="82" t="str">
        <f>IFERROR(VLOOKUP($D41,OKJ_2019!$B$2:$I$137,2,FALSE),"nincs kiválasztva szakképesítés")</f>
        <v>nincs kiválasztva szakképesítés</v>
      </c>
      <c r="F41" s="82" t="str">
        <f>IFERROR(VLOOKUP($D41,OKJ_2019!$B$2:$I$137,3,FALSE),"nincs kiválasztva szakképesítés")</f>
        <v>nincs kiválasztva szakképesítés</v>
      </c>
      <c r="G41" s="82" t="str">
        <f>IFERROR(VLOOKUP($D41,OKJ_2019!$B$2:$I$137,4,FALSE),"nincs kiválasztva szakképesítés")</f>
        <v>nincs kiválasztva szakképesítés</v>
      </c>
      <c r="H41" s="82" t="str">
        <f>IFERROR(VLOOKUP($D41,OKJ_2019!$B$2:$I$137,8,FALSE),"nincs kiválasztva szakképesítés")</f>
        <v>nincs kiválasztva szakképesítés</v>
      </c>
      <c r="I41" s="84"/>
      <c r="J41" s="81"/>
      <c r="K41" s="85" t="str">
        <f t="shared" si="0"/>
        <v/>
      </c>
    </row>
    <row r="42" spans="1:11" s="15" customFormat="1" ht="55.15" customHeight="1" x14ac:dyDescent="0.25">
      <c r="A42" s="26" t="str">
        <f>IFERROR(VLOOKUP(B42,lista!$B$2:$C$46,2,0),"")</f>
        <v/>
      </c>
      <c r="B42" s="27"/>
      <c r="C42" s="27"/>
      <c r="D42" s="193"/>
      <c r="E42" s="82" t="str">
        <f>IFERROR(VLOOKUP($D42,OKJ_2019!$B$2:$I$137,2,FALSE),"nincs kiválasztva szakképesítés")</f>
        <v>nincs kiválasztva szakképesítés</v>
      </c>
      <c r="F42" s="82" t="str">
        <f>IFERROR(VLOOKUP($D42,OKJ_2019!$B$2:$I$137,3,FALSE),"nincs kiválasztva szakképesítés")</f>
        <v>nincs kiválasztva szakképesítés</v>
      </c>
      <c r="G42" s="82" t="str">
        <f>IFERROR(VLOOKUP($D42,OKJ_2019!$B$2:$I$137,4,FALSE),"nincs kiválasztva szakképesítés")</f>
        <v>nincs kiválasztva szakképesítés</v>
      </c>
      <c r="H42" s="82" t="str">
        <f>IFERROR(VLOOKUP($D42,OKJ_2019!$B$2:$I$137,8,FALSE),"nincs kiválasztva szakképesítés")</f>
        <v>nincs kiválasztva szakképesítés</v>
      </c>
      <c r="I42" s="84"/>
      <c r="J42" s="81"/>
      <c r="K42" s="85" t="str">
        <f t="shared" si="0"/>
        <v/>
      </c>
    </row>
    <row r="43" spans="1:11" s="15" customFormat="1" ht="55.15" customHeight="1" x14ac:dyDescent="0.25">
      <c r="A43" s="26" t="str">
        <f>IFERROR(VLOOKUP(B43,lista!$B$2:$C$46,2,0),"")</f>
        <v/>
      </c>
      <c r="B43" s="27"/>
      <c r="C43" s="27"/>
      <c r="D43" s="193"/>
      <c r="E43" s="82" t="str">
        <f>IFERROR(VLOOKUP($D43,OKJ_2019!$B$2:$I$137,2,FALSE),"nincs kiválasztva szakképesítés")</f>
        <v>nincs kiválasztva szakképesítés</v>
      </c>
      <c r="F43" s="82" t="str">
        <f>IFERROR(VLOOKUP($D43,OKJ_2019!$B$2:$I$137,3,FALSE),"nincs kiválasztva szakképesítés")</f>
        <v>nincs kiválasztva szakképesítés</v>
      </c>
      <c r="G43" s="82" t="str">
        <f>IFERROR(VLOOKUP($D43,OKJ_2019!$B$2:$I$137,4,FALSE),"nincs kiválasztva szakképesítés")</f>
        <v>nincs kiválasztva szakképesítés</v>
      </c>
      <c r="H43" s="82" t="str">
        <f>IFERROR(VLOOKUP($D43,OKJ_2019!$B$2:$I$137,8,FALSE),"nincs kiválasztva szakképesítés")</f>
        <v>nincs kiválasztva szakképesítés</v>
      </c>
      <c r="I43" s="84"/>
      <c r="J43" s="81"/>
      <c r="K43" s="85" t="str">
        <f t="shared" si="0"/>
        <v/>
      </c>
    </row>
    <row r="44" spans="1:11" s="15" customFormat="1" ht="55.15" customHeight="1" x14ac:dyDescent="0.25">
      <c r="A44" s="26" t="str">
        <f>IFERROR(VLOOKUP(B44,lista!$B$2:$C$46,2,0),"")</f>
        <v/>
      </c>
      <c r="B44" s="27"/>
      <c r="C44" s="27"/>
      <c r="D44" s="193"/>
      <c r="E44" s="82" t="str">
        <f>IFERROR(VLOOKUP($D44,OKJ_2019!$B$2:$I$137,2,FALSE),"nincs kiválasztva szakképesítés")</f>
        <v>nincs kiválasztva szakképesítés</v>
      </c>
      <c r="F44" s="82" t="str">
        <f>IFERROR(VLOOKUP($D44,OKJ_2019!$B$2:$I$137,3,FALSE),"nincs kiválasztva szakképesítés")</f>
        <v>nincs kiválasztva szakképesítés</v>
      </c>
      <c r="G44" s="82" t="str">
        <f>IFERROR(VLOOKUP($D44,OKJ_2019!$B$2:$I$137,4,FALSE),"nincs kiválasztva szakképesítés")</f>
        <v>nincs kiválasztva szakképesítés</v>
      </c>
      <c r="H44" s="82" t="str">
        <f>IFERROR(VLOOKUP($D44,OKJ_2019!$B$2:$I$137,8,FALSE),"nincs kiválasztva szakképesítés")</f>
        <v>nincs kiválasztva szakképesítés</v>
      </c>
      <c r="I44" s="84"/>
      <c r="J44" s="81"/>
      <c r="K44" s="85" t="str">
        <f t="shared" si="0"/>
        <v/>
      </c>
    </row>
    <row r="45" spans="1:11" s="15" customFormat="1" ht="55.15" customHeight="1" x14ac:dyDescent="0.25">
      <c r="A45" s="26" t="str">
        <f>IFERROR(VLOOKUP(B45,lista!$B$2:$C$46,2,0),"")</f>
        <v/>
      </c>
      <c r="B45" s="27"/>
      <c r="C45" s="27"/>
      <c r="D45" s="193"/>
      <c r="E45" s="82" t="str">
        <f>IFERROR(VLOOKUP($D45,OKJ_2019!$B$2:$I$137,2,FALSE),"nincs kiválasztva szakképesítés")</f>
        <v>nincs kiválasztva szakképesítés</v>
      </c>
      <c r="F45" s="82" t="str">
        <f>IFERROR(VLOOKUP($D45,OKJ_2019!$B$2:$I$137,3,FALSE),"nincs kiválasztva szakképesítés")</f>
        <v>nincs kiválasztva szakképesítés</v>
      </c>
      <c r="G45" s="82" t="str">
        <f>IFERROR(VLOOKUP($D45,OKJ_2019!$B$2:$I$137,4,FALSE),"nincs kiválasztva szakképesítés")</f>
        <v>nincs kiválasztva szakképesítés</v>
      </c>
      <c r="H45" s="82" t="str">
        <f>IFERROR(VLOOKUP($D45,OKJ_2019!$B$2:$I$137,8,FALSE),"nincs kiválasztva szakképesítés")</f>
        <v>nincs kiválasztva szakképesítés</v>
      </c>
      <c r="I45" s="84"/>
      <c r="J45" s="81"/>
      <c r="K45" s="85" t="str">
        <f t="shared" si="0"/>
        <v/>
      </c>
    </row>
    <row r="46" spans="1:11" s="15" customFormat="1" ht="55.15" customHeight="1" x14ac:dyDescent="0.25">
      <c r="A46" s="26" t="str">
        <f>IFERROR(VLOOKUP(B46,lista!$B$2:$C$46,2,0),"")</f>
        <v/>
      </c>
      <c r="B46" s="27"/>
      <c r="C46" s="27"/>
      <c r="D46" s="193"/>
      <c r="E46" s="82" t="str">
        <f>IFERROR(VLOOKUP($D46,OKJ_2019!$B$2:$I$137,2,FALSE),"nincs kiválasztva szakképesítés")</f>
        <v>nincs kiválasztva szakképesítés</v>
      </c>
      <c r="F46" s="82" t="str">
        <f>IFERROR(VLOOKUP($D46,OKJ_2019!$B$2:$I$137,3,FALSE),"nincs kiválasztva szakképesítés")</f>
        <v>nincs kiválasztva szakképesítés</v>
      </c>
      <c r="G46" s="82" t="str">
        <f>IFERROR(VLOOKUP($D46,OKJ_2019!$B$2:$I$137,4,FALSE),"nincs kiválasztva szakképesítés")</f>
        <v>nincs kiválasztva szakképesítés</v>
      </c>
      <c r="H46" s="82" t="str">
        <f>IFERROR(VLOOKUP($D46,OKJ_2019!$B$2:$I$137,8,FALSE),"nincs kiválasztva szakképesítés")</f>
        <v>nincs kiválasztva szakképesítés</v>
      </c>
      <c r="I46" s="84"/>
      <c r="J46" s="81"/>
      <c r="K46" s="85" t="str">
        <f t="shared" si="0"/>
        <v/>
      </c>
    </row>
    <row r="47" spans="1:11" s="15" customFormat="1" ht="55.15" customHeight="1" x14ac:dyDescent="0.25">
      <c r="A47" s="26" t="str">
        <f>IFERROR(VLOOKUP(B47,lista!$B$2:$C$46,2,0),"")</f>
        <v/>
      </c>
      <c r="B47" s="27"/>
      <c r="C47" s="27"/>
      <c r="D47" s="193"/>
      <c r="E47" s="82" t="str">
        <f>IFERROR(VLOOKUP($D47,OKJ_2019!$B$2:$I$137,2,FALSE),"nincs kiválasztva szakképesítés")</f>
        <v>nincs kiválasztva szakképesítés</v>
      </c>
      <c r="F47" s="82" t="str">
        <f>IFERROR(VLOOKUP($D47,OKJ_2019!$B$2:$I$137,3,FALSE),"nincs kiválasztva szakképesítés")</f>
        <v>nincs kiválasztva szakképesítés</v>
      </c>
      <c r="G47" s="82" t="str">
        <f>IFERROR(VLOOKUP($D47,OKJ_2019!$B$2:$I$137,4,FALSE),"nincs kiválasztva szakképesítés")</f>
        <v>nincs kiválasztva szakképesítés</v>
      </c>
      <c r="H47" s="82" t="str">
        <f>IFERROR(VLOOKUP($D47,OKJ_2019!$B$2:$I$137,8,FALSE),"nincs kiválasztva szakképesítés")</f>
        <v>nincs kiválasztva szakképesítés</v>
      </c>
      <c r="I47" s="84"/>
      <c r="J47" s="81"/>
      <c r="K47" s="85" t="str">
        <f t="shared" si="0"/>
        <v/>
      </c>
    </row>
    <row r="48" spans="1:11" s="15" customFormat="1" ht="55.15" customHeight="1" x14ac:dyDescent="0.25">
      <c r="A48" s="26" t="str">
        <f>IFERROR(VLOOKUP(B48,lista!$B$2:$C$46,2,0),"")</f>
        <v/>
      </c>
      <c r="B48" s="27"/>
      <c r="C48" s="27"/>
      <c r="D48" s="193"/>
      <c r="E48" s="82" t="str">
        <f>IFERROR(VLOOKUP($D48,OKJ_2019!$B$2:$I$137,2,FALSE),"nincs kiválasztva szakképesítés")</f>
        <v>nincs kiválasztva szakképesítés</v>
      </c>
      <c r="F48" s="82" t="str">
        <f>IFERROR(VLOOKUP($D48,OKJ_2019!$B$2:$I$137,3,FALSE),"nincs kiválasztva szakképesítés")</f>
        <v>nincs kiválasztva szakképesítés</v>
      </c>
      <c r="G48" s="82" t="str">
        <f>IFERROR(VLOOKUP($D48,OKJ_2019!$B$2:$I$137,4,FALSE),"nincs kiválasztva szakképesítés")</f>
        <v>nincs kiválasztva szakképesítés</v>
      </c>
      <c r="H48" s="82" t="str">
        <f>IFERROR(VLOOKUP($D48,OKJ_2019!$B$2:$I$137,8,FALSE),"nincs kiválasztva szakképesítés")</f>
        <v>nincs kiválasztva szakképesítés</v>
      </c>
      <c r="I48" s="84"/>
      <c r="J48" s="81"/>
      <c r="K48" s="85" t="str">
        <f t="shared" si="0"/>
        <v/>
      </c>
    </row>
    <row r="49" spans="1:11" s="15" customFormat="1" ht="55.15" customHeight="1" x14ac:dyDescent="0.25">
      <c r="A49" s="26" t="str">
        <f>IFERROR(VLOOKUP(B49,lista!$B$2:$C$46,2,0),"")</f>
        <v/>
      </c>
      <c r="B49" s="27"/>
      <c r="C49" s="27"/>
      <c r="D49" s="193"/>
      <c r="E49" s="82" t="str">
        <f>IFERROR(VLOOKUP($D49,OKJ_2019!$B$2:$I$137,2,FALSE),"nincs kiválasztva szakképesítés")</f>
        <v>nincs kiválasztva szakképesítés</v>
      </c>
      <c r="F49" s="82" t="str">
        <f>IFERROR(VLOOKUP($D49,OKJ_2019!$B$2:$I$137,3,FALSE),"nincs kiválasztva szakképesítés")</f>
        <v>nincs kiválasztva szakképesítés</v>
      </c>
      <c r="G49" s="82" t="str">
        <f>IFERROR(VLOOKUP($D49,OKJ_2019!$B$2:$I$137,4,FALSE),"nincs kiválasztva szakképesítés")</f>
        <v>nincs kiválasztva szakképesítés</v>
      </c>
      <c r="H49" s="82" t="str">
        <f>IFERROR(VLOOKUP($D49,OKJ_2019!$B$2:$I$137,8,FALSE),"nincs kiválasztva szakképesítés")</f>
        <v>nincs kiválasztva szakképesítés</v>
      </c>
      <c r="I49" s="84"/>
      <c r="J49" s="81"/>
      <c r="K49" s="85" t="str">
        <f t="shared" si="0"/>
        <v/>
      </c>
    </row>
    <row r="50" spans="1:11" s="15" customFormat="1" ht="55.15" customHeight="1" x14ac:dyDescent="0.25">
      <c r="A50" s="26" t="str">
        <f>IFERROR(VLOOKUP(B50,lista!$B$2:$C$46,2,0),"")</f>
        <v/>
      </c>
      <c r="B50" s="27"/>
      <c r="C50" s="27"/>
      <c r="D50" s="193"/>
      <c r="E50" s="82" t="str">
        <f>IFERROR(VLOOKUP($D50,OKJ_2019!$B$2:$I$137,2,FALSE),"nincs kiválasztva szakképesítés")</f>
        <v>nincs kiválasztva szakképesítés</v>
      </c>
      <c r="F50" s="82" t="str">
        <f>IFERROR(VLOOKUP($D50,OKJ_2019!$B$2:$I$137,3,FALSE),"nincs kiválasztva szakképesítés")</f>
        <v>nincs kiválasztva szakképesítés</v>
      </c>
      <c r="G50" s="82" t="str">
        <f>IFERROR(VLOOKUP($D50,OKJ_2019!$B$2:$I$137,4,FALSE),"nincs kiválasztva szakképesítés")</f>
        <v>nincs kiválasztva szakképesítés</v>
      </c>
      <c r="H50" s="82" t="str">
        <f>IFERROR(VLOOKUP($D50,OKJ_2019!$B$2:$I$137,8,FALSE),"nincs kiválasztva szakképesítés")</f>
        <v>nincs kiválasztva szakképesítés</v>
      </c>
      <c r="I50" s="84"/>
      <c r="J50" s="81"/>
      <c r="K50" s="85" t="str">
        <f t="shared" si="0"/>
        <v/>
      </c>
    </row>
    <row r="51" spans="1:11" s="15" customFormat="1" ht="55.15" customHeight="1" x14ac:dyDescent="0.25">
      <c r="A51" s="26" t="str">
        <f>IFERROR(VLOOKUP(B51,lista!$B$2:$C$46,2,0),"")</f>
        <v/>
      </c>
      <c r="B51" s="27"/>
      <c r="C51" s="27"/>
      <c r="D51" s="193"/>
      <c r="E51" s="82" t="str">
        <f>IFERROR(VLOOKUP($D51,OKJ_2019!$B$2:$I$137,2,FALSE),"nincs kiválasztva szakképesítés")</f>
        <v>nincs kiválasztva szakképesítés</v>
      </c>
      <c r="F51" s="82" t="str">
        <f>IFERROR(VLOOKUP($D51,OKJ_2019!$B$2:$I$137,3,FALSE),"nincs kiválasztva szakképesítés")</f>
        <v>nincs kiválasztva szakképesítés</v>
      </c>
      <c r="G51" s="82" t="str">
        <f>IFERROR(VLOOKUP($D51,OKJ_2019!$B$2:$I$137,4,FALSE),"nincs kiválasztva szakképesítés")</f>
        <v>nincs kiválasztva szakképesítés</v>
      </c>
      <c r="H51" s="82" t="str">
        <f>IFERROR(VLOOKUP($D51,OKJ_2019!$B$2:$I$137,8,FALSE),"nincs kiválasztva szakképesítés")</f>
        <v>nincs kiválasztva szakképesítés</v>
      </c>
      <c r="I51" s="84"/>
      <c r="J51" s="81"/>
      <c r="K51" s="85" t="str">
        <f t="shared" si="0"/>
        <v/>
      </c>
    </row>
    <row r="52" spans="1:11" s="15" customFormat="1" ht="55.15" customHeight="1" x14ac:dyDescent="0.25">
      <c r="A52" s="26" t="str">
        <f>IFERROR(VLOOKUP(B52,lista!$B$2:$C$46,2,0),"")</f>
        <v/>
      </c>
      <c r="B52" s="27"/>
      <c r="C52" s="27"/>
      <c r="D52" s="193"/>
      <c r="E52" s="82" t="str">
        <f>IFERROR(VLOOKUP($D52,OKJ_2019!$B$2:$I$137,2,FALSE),"nincs kiválasztva szakképesítés")</f>
        <v>nincs kiválasztva szakképesítés</v>
      </c>
      <c r="F52" s="82" t="str">
        <f>IFERROR(VLOOKUP($D52,OKJ_2019!$B$2:$I$137,3,FALSE),"nincs kiválasztva szakképesítés")</f>
        <v>nincs kiválasztva szakképesítés</v>
      </c>
      <c r="G52" s="82" t="str">
        <f>IFERROR(VLOOKUP($D52,OKJ_2019!$B$2:$I$137,4,FALSE),"nincs kiválasztva szakképesítés")</f>
        <v>nincs kiválasztva szakképesítés</v>
      </c>
      <c r="H52" s="82" t="str">
        <f>IFERROR(VLOOKUP($D52,OKJ_2019!$B$2:$I$137,8,FALSE),"nincs kiválasztva szakképesítés")</f>
        <v>nincs kiválasztva szakképesítés</v>
      </c>
      <c r="I52" s="84"/>
      <c r="J52" s="81"/>
      <c r="K52" s="85" t="str">
        <f t="shared" si="0"/>
        <v/>
      </c>
    </row>
    <row r="53" spans="1:11" s="15" customFormat="1" ht="55.15" customHeight="1" x14ac:dyDescent="0.25">
      <c r="A53" s="26" t="str">
        <f>IFERROR(VLOOKUP(B53,lista!$B$2:$C$46,2,0),"")</f>
        <v/>
      </c>
      <c r="B53" s="27"/>
      <c r="C53" s="27"/>
      <c r="D53" s="193"/>
      <c r="E53" s="82" t="str">
        <f>IFERROR(VLOOKUP($D53,OKJ_2019!$B$2:$I$137,2,FALSE),"nincs kiválasztva szakképesítés")</f>
        <v>nincs kiválasztva szakképesítés</v>
      </c>
      <c r="F53" s="82" t="str">
        <f>IFERROR(VLOOKUP($D53,OKJ_2019!$B$2:$I$137,3,FALSE),"nincs kiválasztva szakképesítés")</f>
        <v>nincs kiválasztva szakképesítés</v>
      </c>
      <c r="G53" s="82" t="str">
        <f>IFERROR(VLOOKUP($D53,OKJ_2019!$B$2:$I$137,4,FALSE),"nincs kiválasztva szakképesítés")</f>
        <v>nincs kiválasztva szakképesítés</v>
      </c>
      <c r="H53" s="82" t="str">
        <f>IFERROR(VLOOKUP($D53,OKJ_2019!$B$2:$I$137,8,FALSE),"nincs kiválasztva szakképesítés")</f>
        <v>nincs kiválasztva szakképesítés</v>
      </c>
      <c r="I53" s="84"/>
      <c r="J53" s="81"/>
      <c r="K53" s="85" t="str">
        <f t="shared" si="0"/>
        <v/>
      </c>
    </row>
    <row r="54" spans="1:11" s="15" customFormat="1" ht="55.15" customHeight="1" x14ac:dyDescent="0.25">
      <c r="A54" s="26" t="str">
        <f>IFERROR(VLOOKUP(B54,lista!$B$2:$C$46,2,0),"")</f>
        <v/>
      </c>
      <c r="B54" s="27"/>
      <c r="C54" s="27"/>
      <c r="D54" s="193"/>
      <c r="E54" s="82" t="str">
        <f>IFERROR(VLOOKUP($D54,OKJ_2019!$B$2:$I$137,2,FALSE),"nincs kiválasztva szakképesítés")</f>
        <v>nincs kiválasztva szakképesítés</v>
      </c>
      <c r="F54" s="82" t="str">
        <f>IFERROR(VLOOKUP($D54,OKJ_2019!$B$2:$I$137,3,FALSE),"nincs kiválasztva szakképesítés")</f>
        <v>nincs kiválasztva szakképesítés</v>
      </c>
      <c r="G54" s="82" t="str">
        <f>IFERROR(VLOOKUP($D54,OKJ_2019!$B$2:$I$137,4,FALSE),"nincs kiválasztva szakképesítés")</f>
        <v>nincs kiválasztva szakképesítés</v>
      </c>
      <c r="H54" s="82" t="str">
        <f>IFERROR(VLOOKUP($D54,OKJ_2019!$B$2:$I$137,8,FALSE),"nincs kiválasztva szakképesítés")</f>
        <v>nincs kiválasztva szakképesítés</v>
      </c>
      <c r="I54" s="84"/>
      <c r="J54" s="81"/>
      <c r="K54" s="85" t="str">
        <f t="shared" si="0"/>
        <v/>
      </c>
    </row>
    <row r="55" spans="1:11" s="15" customFormat="1" ht="55.15" customHeight="1" x14ac:dyDescent="0.25">
      <c r="A55" s="26" t="str">
        <f>IFERROR(VLOOKUP(B55,lista!$B$2:$C$46,2,0),"")</f>
        <v/>
      </c>
      <c r="B55" s="27"/>
      <c r="C55" s="27"/>
      <c r="D55" s="193"/>
      <c r="E55" s="82" t="str">
        <f>IFERROR(VLOOKUP($D55,OKJ_2019!$B$2:$I$137,2,FALSE),"nincs kiválasztva szakképesítés")</f>
        <v>nincs kiválasztva szakképesítés</v>
      </c>
      <c r="F55" s="82" t="str">
        <f>IFERROR(VLOOKUP($D55,OKJ_2019!$B$2:$I$137,3,FALSE),"nincs kiválasztva szakképesítés")</f>
        <v>nincs kiválasztva szakképesítés</v>
      </c>
      <c r="G55" s="82" t="str">
        <f>IFERROR(VLOOKUP($D55,OKJ_2019!$B$2:$I$137,4,FALSE),"nincs kiválasztva szakképesítés")</f>
        <v>nincs kiválasztva szakképesítés</v>
      </c>
      <c r="H55" s="82" t="str">
        <f>IFERROR(VLOOKUP($D55,OKJ_2019!$B$2:$I$137,8,FALSE),"nincs kiválasztva szakképesítés")</f>
        <v>nincs kiválasztva szakképesítés</v>
      </c>
      <c r="I55" s="84"/>
      <c r="J55" s="81"/>
      <c r="K55" s="85" t="str">
        <f t="shared" si="0"/>
        <v/>
      </c>
    </row>
    <row r="56" spans="1:11" s="15" customFormat="1" ht="55.15" customHeight="1" x14ac:dyDescent="0.25">
      <c r="A56" s="26" t="str">
        <f>IFERROR(VLOOKUP(B56,lista!$B$2:$C$46,2,0),"")</f>
        <v/>
      </c>
      <c r="B56" s="27"/>
      <c r="C56" s="27"/>
      <c r="D56" s="193"/>
      <c r="E56" s="82" t="str">
        <f>IFERROR(VLOOKUP($D56,OKJ_2019!$B$2:$I$137,2,FALSE),"nincs kiválasztva szakképesítés")</f>
        <v>nincs kiválasztva szakképesítés</v>
      </c>
      <c r="F56" s="82" t="str">
        <f>IFERROR(VLOOKUP($D56,OKJ_2019!$B$2:$I$137,3,FALSE),"nincs kiválasztva szakképesítés")</f>
        <v>nincs kiválasztva szakképesítés</v>
      </c>
      <c r="G56" s="82" t="str">
        <f>IFERROR(VLOOKUP($D56,OKJ_2019!$B$2:$I$137,4,FALSE),"nincs kiválasztva szakképesítés")</f>
        <v>nincs kiválasztva szakképesítés</v>
      </c>
      <c r="H56" s="82" t="str">
        <f>IFERROR(VLOOKUP($D56,OKJ_2019!$B$2:$I$137,8,FALSE),"nincs kiválasztva szakképesítés")</f>
        <v>nincs kiválasztva szakképesítés</v>
      </c>
      <c r="I56" s="84"/>
      <c r="J56" s="81"/>
      <c r="K56" s="85" t="str">
        <f t="shared" si="0"/>
        <v/>
      </c>
    </row>
    <row r="57" spans="1:11" s="15" customFormat="1" ht="55.15" customHeight="1" x14ac:dyDescent="0.25">
      <c r="A57" s="26" t="str">
        <f>IFERROR(VLOOKUP(B57,lista!$B$2:$C$46,2,0),"")</f>
        <v/>
      </c>
      <c r="B57" s="27"/>
      <c r="C57" s="27"/>
      <c r="D57" s="193"/>
      <c r="E57" s="82" t="str">
        <f>IFERROR(VLOOKUP($D57,OKJ_2019!$B$2:$I$137,2,FALSE),"nincs kiválasztva szakképesítés")</f>
        <v>nincs kiválasztva szakképesítés</v>
      </c>
      <c r="F57" s="82" t="str">
        <f>IFERROR(VLOOKUP($D57,OKJ_2019!$B$2:$I$137,3,FALSE),"nincs kiválasztva szakképesítés")</f>
        <v>nincs kiválasztva szakképesítés</v>
      </c>
      <c r="G57" s="82" t="str">
        <f>IFERROR(VLOOKUP($D57,OKJ_2019!$B$2:$I$137,4,FALSE),"nincs kiválasztva szakképesítés")</f>
        <v>nincs kiválasztva szakképesítés</v>
      </c>
      <c r="H57" s="82" t="str">
        <f>IFERROR(VLOOKUP($D57,OKJ_2019!$B$2:$I$137,8,FALSE),"nincs kiválasztva szakképesítés")</f>
        <v>nincs kiválasztva szakképesítés</v>
      </c>
      <c r="I57" s="84"/>
      <c r="J57" s="81"/>
      <c r="K57" s="85" t="str">
        <f t="shared" si="0"/>
        <v/>
      </c>
    </row>
    <row r="58" spans="1:11" s="15" customFormat="1" ht="55.15" customHeight="1" x14ac:dyDescent="0.25">
      <c r="A58" s="26" t="str">
        <f>IFERROR(VLOOKUP(B58,lista!$B$2:$C$46,2,0),"")</f>
        <v/>
      </c>
      <c r="B58" s="27"/>
      <c r="C58" s="27"/>
      <c r="D58" s="193"/>
      <c r="E58" s="82" t="str">
        <f>IFERROR(VLOOKUP($D58,OKJ_2019!$B$2:$I$137,2,FALSE),"nincs kiválasztva szakképesítés")</f>
        <v>nincs kiválasztva szakképesítés</v>
      </c>
      <c r="F58" s="82" t="str">
        <f>IFERROR(VLOOKUP($D58,OKJ_2019!$B$2:$I$137,3,FALSE),"nincs kiválasztva szakképesítés")</f>
        <v>nincs kiválasztva szakképesítés</v>
      </c>
      <c r="G58" s="82" t="str">
        <f>IFERROR(VLOOKUP($D58,OKJ_2019!$B$2:$I$137,4,FALSE),"nincs kiválasztva szakképesítés")</f>
        <v>nincs kiválasztva szakképesítés</v>
      </c>
      <c r="H58" s="82" t="str">
        <f>IFERROR(VLOOKUP($D58,OKJ_2019!$B$2:$I$137,8,FALSE),"nincs kiválasztva szakképesítés")</f>
        <v>nincs kiválasztva szakképesítés</v>
      </c>
      <c r="I58" s="84"/>
      <c r="J58" s="81"/>
      <c r="K58" s="85" t="str">
        <f t="shared" si="0"/>
        <v/>
      </c>
    </row>
    <row r="59" spans="1:11" s="15" customFormat="1" ht="55.15" customHeight="1" x14ac:dyDescent="0.25">
      <c r="A59" s="26" t="str">
        <f>IFERROR(VLOOKUP(B59,lista!$B$2:$C$46,2,0),"")</f>
        <v/>
      </c>
      <c r="B59" s="27"/>
      <c r="C59" s="27"/>
      <c r="D59" s="193"/>
      <c r="E59" s="82" t="str">
        <f>IFERROR(VLOOKUP($D59,OKJ_2019!$B$2:$I$137,2,FALSE),"nincs kiválasztva szakképesítés")</f>
        <v>nincs kiválasztva szakképesítés</v>
      </c>
      <c r="F59" s="82" t="str">
        <f>IFERROR(VLOOKUP($D59,OKJ_2019!$B$2:$I$137,3,FALSE),"nincs kiválasztva szakképesítés")</f>
        <v>nincs kiválasztva szakképesítés</v>
      </c>
      <c r="G59" s="82" t="str">
        <f>IFERROR(VLOOKUP($D59,OKJ_2019!$B$2:$I$137,4,FALSE),"nincs kiválasztva szakképesítés")</f>
        <v>nincs kiválasztva szakképesítés</v>
      </c>
      <c r="H59" s="82" t="str">
        <f>IFERROR(VLOOKUP($D59,OKJ_2019!$B$2:$I$137,8,FALSE),"nincs kiválasztva szakképesítés")</f>
        <v>nincs kiválasztva szakképesítés</v>
      </c>
      <c r="I59" s="84"/>
      <c r="J59" s="81"/>
      <c r="K59" s="85" t="str">
        <f t="shared" si="0"/>
        <v/>
      </c>
    </row>
    <row r="60" spans="1:11" s="15" customFormat="1" ht="55.15" customHeight="1" x14ac:dyDescent="0.25">
      <c r="A60" s="26" t="str">
        <f>IFERROR(VLOOKUP(B60,lista!$B$2:$C$46,2,0),"")</f>
        <v/>
      </c>
      <c r="B60" s="27"/>
      <c r="C60" s="27"/>
      <c r="D60" s="193"/>
      <c r="E60" s="82" t="str">
        <f>IFERROR(VLOOKUP($D60,OKJ_2019!$B$2:$I$137,2,FALSE),"nincs kiválasztva szakképesítés")</f>
        <v>nincs kiválasztva szakképesítés</v>
      </c>
      <c r="F60" s="82" t="str">
        <f>IFERROR(VLOOKUP($D60,OKJ_2019!$B$2:$I$137,3,FALSE),"nincs kiválasztva szakképesítés")</f>
        <v>nincs kiválasztva szakképesítés</v>
      </c>
      <c r="G60" s="82" t="str">
        <f>IFERROR(VLOOKUP($D60,OKJ_2019!$B$2:$I$137,4,FALSE),"nincs kiválasztva szakképesítés")</f>
        <v>nincs kiválasztva szakképesítés</v>
      </c>
      <c r="H60" s="82" t="str">
        <f>IFERROR(VLOOKUP($D60,OKJ_2019!$B$2:$I$137,8,FALSE),"nincs kiválasztva szakképesítés")</f>
        <v>nincs kiválasztva szakképesítés</v>
      </c>
      <c r="I60" s="84"/>
      <c r="J60" s="81"/>
      <c r="K60" s="85" t="str">
        <f t="shared" si="0"/>
        <v/>
      </c>
    </row>
    <row r="61" spans="1:11" s="15" customFormat="1" ht="55.15" customHeight="1" x14ac:dyDescent="0.25">
      <c r="A61" s="26" t="str">
        <f>IFERROR(VLOOKUP(B61,lista!$B$2:$C$46,2,0),"")</f>
        <v/>
      </c>
      <c r="B61" s="27"/>
      <c r="C61" s="27"/>
      <c r="D61" s="193"/>
      <c r="E61" s="82" t="str">
        <f>IFERROR(VLOOKUP($D61,OKJ_2019!$B$2:$I$137,2,FALSE),"nincs kiválasztva szakképesítés")</f>
        <v>nincs kiválasztva szakképesítés</v>
      </c>
      <c r="F61" s="82" t="str">
        <f>IFERROR(VLOOKUP($D61,OKJ_2019!$B$2:$I$137,3,FALSE),"nincs kiválasztva szakképesítés")</f>
        <v>nincs kiválasztva szakképesítés</v>
      </c>
      <c r="G61" s="82" t="str">
        <f>IFERROR(VLOOKUP($D61,OKJ_2019!$B$2:$I$137,4,FALSE),"nincs kiválasztva szakképesítés")</f>
        <v>nincs kiválasztva szakképesítés</v>
      </c>
      <c r="H61" s="82" t="str">
        <f>IFERROR(VLOOKUP($D61,OKJ_2019!$B$2:$I$137,8,FALSE),"nincs kiválasztva szakképesítés")</f>
        <v>nincs kiválasztva szakképesítés</v>
      </c>
      <c r="I61" s="84"/>
      <c r="J61" s="81"/>
      <c r="K61" s="85" t="str">
        <f t="shared" si="0"/>
        <v/>
      </c>
    </row>
    <row r="62" spans="1:11" s="15" customFormat="1" ht="55.15" customHeight="1" x14ac:dyDescent="0.25">
      <c r="A62" s="26" t="str">
        <f>IFERROR(VLOOKUP(B62,lista!$B$2:$C$46,2,0),"")</f>
        <v/>
      </c>
      <c r="B62" s="27"/>
      <c r="C62" s="27"/>
      <c r="D62" s="193"/>
      <c r="E62" s="82" t="str">
        <f>IFERROR(VLOOKUP($D62,OKJ_2019!$B$2:$I$137,2,FALSE),"nincs kiválasztva szakképesítés")</f>
        <v>nincs kiválasztva szakképesítés</v>
      </c>
      <c r="F62" s="82" t="str">
        <f>IFERROR(VLOOKUP($D62,OKJ_2019!$B$2:$I$137,3,FALSE),"nincs kiválasztva szakképesítés")</f>
        <v>nincs kiválasztva szakképesítés</v>
      </c>
      <c r="G62" s="82" t="str">
        <f>IFERROR(VLOOKUP($D62,OKJ_2019!$B$2:$I$137,4,FALSE),"nincs kiválasztva szakképesítés")</f>
        <v>nincs kiválasztva szakképesítés</v>
      </c>
      <c r="H62" s="82" t="str">
        <f>IFERROR(VLOOKUP($D62,OKJ_2019!$B$2:$I$137,8,FALSE),"nincs kiválasztva szakképesítés")</f>
        <v>nincs kiválasztva szakképesítés</v>
      </c>
      <c r="I62" s="84"/>
      <c r="J62" s="81"/>
      <c r="K62" s="85" t="str">
        <f t="shared" si="0"/>
        <v/>
      </c>
    </row>
    <row r="63" spans="1:11" s="15" customFormat="1" ht="55.15" customHeight="1" x14ac:dyDescent="0.25">
      <c r="A63" s="26" t="str">
        <f>IFERROR(VLOOKUP(B63,lista!$B$2:$C$46,2,0),"")</f>
        <v/>
      </c>
      <c r="B63" s="27"/>
      <c r="C63" s="27"/>
      <c r="D63" s="193"/>
      <c r="E63" s="82" t="str">
        <f>IFERROR(VLOOKUP($D63,OKJ_2019!$B$2:$I$137,2,FALSE),"nincs kiválasztva szakképesítés")</f>
        <v>nincs kiválasztva szakképesítés</v>
      </c>
      <c r="F63" s="82" t="str">
        <f>IFERROR(VLOOKUP($D63,OKJ_2019!$B$2:$I$137,3,FALSE),"nincs kiválasztva szakképesítés")</f>
        <v>nincs kiválasztva szakképesítés</v>
      </c>
      <c r="G63" s="82" t="str">
        <f>IFERROR(VLOOKUP($D63,OKJ_2019!$B$2:$I$137,4,FALSE),"nincs kiválasztva szakképesítés")</f>
        <v>nincs kiválasztva szakképesítés</v>
      </c>
      <c r="H63" s="82" t="str">
        <f>IFERROR(VLOOKUP($D63,OKJ_2019!$B$2:$I$137,8,FALSE),"nincs kiválasztva szakképesítés")</f>
        <v>nincs kiválasztva szakképesítés</v>
      </c>
      <c r="I63" s="84"/>
      <c r="J63" s="81"/>
      <c r="K63" s="85" t="str">
        <f t="shared" si="0"/>
        <v/>
      </c>
    </row>
    <row r="64" spans="1:11" s="15" customFormat="1" ht="55.15" customHeight="1" x14ac:dyDescent="0.25">
      <c r="A64" s="26" t="str">
        <f>IFERROR(VLOOKUP(B64,lista!$B$2:$C$46,2,0),"")</f>
        <v/>
      </c>
      <c r="B64" s="27"/>
      <c r="C64" s="27"/>
      <c r="D64" s="193"/>
      <c r="E64" s="82" t="str">
        <f>IFERROR(VLOOKUP($D64,OKJ_2019!$B$2:$I$137,2,FALSE),"nincs kiválasztva szakképesítés")</f>
        <v>nincs kiválasztva szakképesítés</v>
      </c>
      <c r="F64" s="82" t="str">
        <f>IFERROR(VLOOKUP($D64,OKJ_2019!$B$2:$I$137,3,FALSE),"nincs kiválasztva szakképesítés")</f>
        <v>nincs kiválasztva szakképesítés</v>
      </c>
      <c r="G64" s="82" t="str">
        <f>IFERROR(VLOOKUP($D64,OKJ_2019!$B$2:$I$137,4,FALSE),"nincs kiválasztva szakképesítés")</f>
        <v>nincs kiválasztva szakképesítés</v>
      </c>
      <c r="H64" s="82" t="str">
        <f>IFERROR(VLOOKUP($D64,OKJ_2019!$B$2:$I$137,8,FALSE),"nincs kiválasztva szakképesítés")</f>
        <v>nincs kiválasztva szakképesítés</v>
      </c>
      <c r="I64" s="84"/>
      <c r="J64" s="81"/>
      <c r="K64" s="85" t="str">
        <f t="shared" si="0"/>
        <v/>
      </c>
    </row>
    <row r="65" spans="1:11" s="15" customFormat="1" ht="55.15" customHeight="1" x14ac:dyDescent="0.25">
      <c r="A65" s="26" t="str">
        <f>IFERROR(VLOOKUP(B65,lista!$B$2:$C$46,2,0),"")</f>
        <v/>
      </c>
      <c r="B65" s="27"/>
      <c r="C65" s="27"/>
      <c r="D65" s="193"/>
      <c r="E65" s="82" t="str">
        <f>IFERROR(VLOOKUP($D65,OKJ_2019!$B$2:$I$137,2,FALSE),"nincs kiválasztva szakképesítés")</f>
        <v>nincs kiválasztva szakképesítés</v>
      </c>
      <c r="F65" s="82" t="str">
        <f>IFERROR(VLOOKUP($D65,OKJ_2019!$B$2:$I$137,3,FALSE),"nincs kiválasztva szakképesítés")</f>
        <v>nincs kiválasztva szakképesítés</v>
      </c>
      <c r="G65" s="82" t="str">
        <f>IFERROR(VLOOKUP($D65,OKJ_2019!$B$2:$I$137,4,FALSE),"nincs kiválasztva szakképesítés")</f>
        <v>nincs kiválasztva szakképesítés</v>
      </c>
      <c r="H65" s="82" t="str">
        <f>IFERROR(VLOOKUP($D65,OKJ_2019!$B$2:$I$137,8,FALSE),"nincs kiválasztva szakképesítés")</f>
        <v>nincs kiválasztva szakképesítés</v>
      </c>
      <c r="I65" s="84"/>
      <c r="J65" s="81"/>
      <c r="K65" s="85" t="str">
        <f t="shared" si="0"/>
        <v/>
      </c>
    </row>
    <row r="66" spans="1:11" s="15" customFormat="1" ht="55.15" customHeight="1" x14ac:dyDescent="0.25">
      <c r="A66" s="26" t="str">
        <f>IFERROR(VLOOKUP(B66,lista!$B$2:$C$46,2,0),"")</f>
        <v/>
      </c>
      <c r="B66" s="27"/>
      <c r="C66" s="27"/>
      <c r="D66" s="193"/>
      <c r="E66" s="82" t="str">
        <f>IFERROR(VLOOKUP($D66,OKJ_2019!$B$2:$I$137,2,FALSE),"nincs kiválasztva szakképesítés")</f>
        <v>nincs kiválasztva szakképesítés</v>
      </c>
      <c r="F66" s="82" t="str">
        <f>IFERROR(VLOOKUP($D66,OKJ_2019!$B$2:$I$137,3,FALSE),"nincs kiválasztva szakképesítés")</f>
        <v>nincs kiválasztva szakképesítés</v>
      </c>
      <c r="G66" s="82" t="str">
        <f>IFERROR(VLOOKUP($D66,OKJ_2019!$B$2:$I$137,4,FALSE),"nincs kiválasztva szakképesítés")</f>
        <v>nincs kiválasztva szakképesítés</v>
      </c>
      <c r="H66" s="82" t="str">
        <f>IFERROR(VLOOKUP($D66,OKJ_2019!$B$2:$I$137,8,FALSE),"nincs kiválasztva szakképesítés")</f>
        <v>nincs kiválasztva szakképesítés</v>
      </c>
      <c r="I66" s="84"/>
      <c r="J66" s="81"/>
      <c r="K66" s="85" t="str">
        <f t="shared" si="0"/>
        <v/>
      </c>
    </row>
    <row r="67" spans="1:11" s="15" customFormat="1" ht="55.15" customHeight="1" x14ac:dyDescent="0.25">
      <c r="A67" s="26" t="str">
        <f>IFERROR(VLOOKUP(B67,lista!$B$2:$C$46,2,0),"")</f>
        <v/>
      </c>
      <c r="B67" s="27"/>
      <c r="C67" s="27"/>
      <c r="D67" s="193"/>
      <c r="E67" s="82" t="str">
        <f>IFERROR(VLOOKUP($D67,OKJ_2019!$B$2:$I$137,2,FALSE),"nincs kiválasztva szakképesítés")</f>
        <v>nincs kiválasztva szakképesítés</v>
      </c>
      <c r="F67" s="82" t="str">
        <f>IFERROR(VLOOKUP($D67,OKJ_2019!$B$2:$I$137,3,FALSE),"nincs kiválasztva szakképesítés")</f>
        <v>nincs kiválasztva szakképesítés</v>
      </c>
      <c r="G67" s="82" t="str">
        <f>IFERROR(VLOOKUP($D67,OKJ_2019!$B$2:$I$137,4,FALSE),"nincs kiválasztva szakképesítés")</f>
        <v>nincs kiválasztva szakképesítés</v>
      </c>
      <c r="H67" s="82" t="str">
        <f>IFERROR(VLOOKUP($D67,OKJ_2019!$B$2:$I$137,8,FALSE),"nincs kiválasztva szakképesítés")</f>
        <v>nincs kiválasztva szakképesítés</v>
      </c>
      <c r="I67" s="84"/>
      <c r="J67" s="81"/>
      <c r="K67" s="85" t="str">
        <f t="shared" si="0"/>
        <v/>
      </c>
    </row>
    <row r="68" spans="1:11" s="15" customFormat="1" ht="55.15" customHeight="1" x14ac:dyDescent="0.25">
      <c r="A68" s="26" t="str">
        <f>IFERROR(VLOOKUP(B68,lista!$B$2:$C$46,2,0),"")</f>
        <v/>
      </c>
      <c r="B68" s="27"/>
      <c r="C68" s="27"/>
      <c r="D68" s="193"/>
      <c r="E68" s="82" t="str">
        <f>IFERROR(VLOOKUP($D68,OKJ_2019!$B$2:$I$137,2,FALSE),"nincs kiválasztva szakképesítés")</f>
        <v>nincs kiválasztva szakképesítés</v>
      </c>
      <c r="F68" s="82" t="str">
        <f>IFERROR(VLOOKUP($D68,OKJ_2019!$B$2:$I$137,3,FALSE),"nincs kiválasztva szakképesítés")</f>
        <v>nincs kiválasztva szakképesítés</v>
      </c>
      <c r="G68" s="82" t="str">
        <f>IFERROR(VLOOKUP($D68,OKJ_2019!$B$2:$I$137,4,FALSE),"nincs kiválasztva szakképesítés")</f>
        <v>nincs kiválasztva szakképesítés</v>
      </c>
      <c r="H68" s="82" t="str">
        <f>IFERROR(VLOOKUP($D68,OKJ_2019!$B$2:$I$137,8,FALSE),"nincs kiválasztva szakképesítés")</f>
        <v>nincs kiválasztva szakképesítés</v>
      </c>
      <c r="I68" s="84"/>
      <c r="J68" s="81"/>
      <c r="K68" s="85" t="str">
        <f t="shared" ref="K68:K131" si="1">IF(AND(A68&lt;&gt;"",COUNTA(B68:D68,I68)&lt;&gt;4),"Hiba!","")</f>
        <v/>
      </c>
    </row>
    <row r="69" spans="1:11" s="15" customFormat="1" ht="55.15" customHeight="1" x14ac:dyDescent="0.25">
      <c r="A69" s="26" t="str">
        <f>IFERROR(VLOOKUP(B69,lista!$B$2:$C$46,2,0),"")</f>
        <v/>
      </c>
      <c r="B69" s="27"/>
      <c r="C69" s="27"/>
      <c r="D69" s="193"/>
      <c r="E69" s="82" t="str">
        <f>IFERROR(VLOOKUP($D69,OKJ_2019!$B$2:$I$137,2,FALSE),"nincs kiválasztva szakképesítés")</f>
        <v>nincs kiválasztva szakképesítés</v>
      </c>
      <c r="F69" s="82" t="str">
        <f>IFERROR(VLOOKUP($D69,OKJ_2019!$B$2:$I$137,3,FALSE),"nincs kiválasztva szakképesítés")</f>
        <v>nincs kiválasztva szakképesítés</v>
      </c>
      <c r="G69" s="82" t="str">
        <f>IFERROR(VLOOKUP($D69,OKJ_2019!$B$2:$I$137,4,FALSE),"nincs kiválasztva szakképesítés")</f>
        <v>nincs kiválasztva szakképesítés</v>
      </c>
      <c r="H69" s="82" t="str">
        <f>IFERROR(VLOOKUP($D69,OKJ_2019!$B$2:$I$137,8,FALSE),"nincs kiválasztva szakképesítés")</f>
        <v>nincs kiválasztva szakképesítés</v>
      </c>
      <c r="I69" s="84"/>
      <c r="J69" s="81"/>
      <c r="K69" s="85" t="str">
        <f t="shared" si="1"/>
        <v/>
      </c>
    </row>
    <row r="70" spans="1:11" s="15" customFormat="1" ht="55.15" customHeight="1" x14ac:dyDescent="0.25">
      <c r="A70" s="26" t="str">
        <f>IFERROR(VLOOKUP(B70,lista!$B$2:$C$46,2,0),"")</f>
        <v/>
      </c>
      <c r="B70" s="27"/>
      <c r="C70" s="27"/>
      <c r="D70" s="193"/>
      <c r="E70" s="82" t="str">
        <f>IFERROR(VLOOKUP($D70,OKJ_2019!$B$2:$I$137,2,FALSE),"nincs kiválasztva szakképesítés")</f>
        <v>nincs kiválasztva szakképesítés</v>
      </c>
      <c r="F70" s="82" t="str">
        <f>IFERROR(VLOOKUP($D70,OKJ_2019!$B$2:$I$137,3,FALSE),"nincs kiválasztva szakképesítés")</f>
        <v>nincs kiválasztva szakképesítés</v>
      </c>
      <c r="G70" s="82" t="str">
        <f>IFERROR(VLOOKUP($D70,OKJ_2019!$B$2:$I$137,4,FALSE),"nincs kiválasztva szakképesítés")</f>
        <v>nincs kiválasztva szakképesítés</v>
      </c>
      <c r="H70" s="82" t="str">
        <f>IFERROR(VLOOKUP($D70,OKJ_2019!$B$2:$I$137,8,FALSE),"nincs kiválasztva szakképesítés")</f>
        <v>nincs kiválasztva szakképesítés</v>
      </c>
      <c r="I70" s="84"/>
      <c r="J70" s="81"/>
      <c r="K70" s="85" t="str">
        <f t="shared" si="1"/>
        <v/>
      </c>
    </row>
    <row r="71" spans="1:11" s="15" customFormat="1" ht="55.15" customHeight="1" x14ac:dyDescent="0.25">
      <c r="A71" s="26" t="str">
        <f>IFERROR(VLOOKUP(B71,lista!$B$2:$C$46,2,0),"")</f>
        <v/>
      </c>
      <c r="B71" s="27"/>
      <c r="C71" s="27"/>
      <c r="D71" s="193"/>
      <c r="E71" s="82" t="str">
        <f>IFERROR(VLOOKUP($D71,OKJ_2019!$B$2:$I$137,2,FALSE),"nincs kiválasztva szakképesítés")</f>
        <v>nincs kiválasztva szakképesítés</v>
      </c>
      <c r="F71" s="82" t="str">
        <f>IFERROR(VLOOKUP($D71,OKJ_2019!$B$2:$I$137,3,FALSE),"nincs kiválasztva szakképesítés")</f>
        <v>nincs kiválasztva szakképesítés</v>
      </c>
      <c r="G71" s="82" t="str">
        <f>IFERROR(VLOOKUP($D71,OKJ_2019!$B$2:$I$137,4,FALSE),"nincs kiválasztva szakképesítés")</f>
        <v>nincs kiválasztva szakképesítés</v>
      </c>
      <c r="H71" s="82" t="str">
        <f>IFERROR(VLOOKUP($D71,OKJ_2019!$B$2:$I$137,8,FALSE),"nincs kiválasztva szakképesítés")</f>
        <v>nincs kiválasztva szakképesítés</v>
      </c>
      <c r="I71" s="84"/>
      <c r="J71" s="81"/>
      <c r="K71" s="85" t="str">
        <f t="shared" si="1"/>
        <v/>
      </c>
    </row>
    <row r="72" spans="1:11" s="15" customFormat="1" ht="55.15" customHeight="1" x14ac:dyDescent="0.25">
      <c r="A72" s="26" t="str">
        <f>IFERROR(VLOOKUP(B72,lista!$B$2:$C$46,2,0),"")</f>
        <v/>
      </c>
      <c r="B72" s="27"/>
      <c r="C72" s="27"/>
      <c r="D72" s="193"/>
      <c r="E72" s="82" t="str">
        <f>IFERROR(VLOOKUP($D72,OKJ_2019!$B$2:$I$137,2,FALSE),"nincs kiválasztva szakképesítés")</f>
        <v>nincs kiválasztva szakképesítés</v>
      </c>
      <c r="F72" s="82" t="str">
        <f>IFERROR(VLOOKUP($D72,OKJ_2019!$B$2:$I$137,3,FALSE),"nincs kiválasztva szakképesítés")</f>
        <v>nincs kiválasztva szakképesítés</v>
      </c>
      <c r="G72" s="82" t="str">
        <f>IFERROR(VLOOKUP($D72,OKJ_2019!$B$2:$I$137,4,FALSE),"nincs kiválasztva szakképesítés")</f>
        <v>nincs kiválasztva szakképesítés</v>
      </c>
      <c r="H72" s="82" t="str">
        <f>IFERROR(VLOOKUP($D72,OKJ_2019!$B$2:$I$137,8,FALSE),"nincs kiválasztva szakképesítés")</f>
        <v>nincs kiválasztva szakképesítés</v>
      </c>
      <c r="I72" s="84"/>
      <c r="J72" s="81"/>
      <c r="K72" s="85" t="str">
        <f t="shared" si="1"/>
        <v/>
      </c>
    </row>
    <row r="73" spans="1:11" s="15" customFormat="1" ht="55.15" customHeight="1" x14ac:dyDescent="0.25">
      <c r="A73" s="26" t="str">
        <f>IFERROR(VLOOKUP(B73,lista!$B$2:$C$46,2,0),"")</f>
        <v/>
      </c>
      <c r="B73" s="27"/>
      <c r="C73" s="27"/>
      <c r="D73" s="193"/>
      <c r="E73" s="82" t="str">
        <f>IFERROR(VLOOKUP($D73,OKJ_2019!$B$2:$I$137,2,FALSE),"nincs kiválasztva szakképesítés")</f>
        <v>nincs kiválasztva szakképesítés</v>
      </c>
      <c r="F73" s="82" t="str">
        <f>IFERROR(VLOOKUP($D73,OKJ_2019!$B$2:$I$137,3,FALSE),"nincs kiválasztva szakképesítés")</f>
        <v>nincs kiválasztva szakképesítés</v>
      </c>
      <c r="G73" s="82" t="str">
        <f>IFERROR(VLOOKUP($D73,OKJ_2019!$B$2:$I$137,4,FALSE),"nincs kiválasztva szakképesítés")</f>
        <v>nincs kiválasztva szakképesítés</v>
      </c>
      <c r="H73" s="82" t="str">
        <f>IFERROR(VLOOKUP($D73,OKJ_2019!$B$2:$I$137,8,FALSE),"nincs kiválasztva szakképesítés")</f>
        <v>nincs kiválasztva szakképesítés</v>
      </c>
      <c r="I73" s="84"/>
      <c r="J73" s="81"/>
      <c r="K73" s="85" t="str">
        <f t="shared" si="1"/>
        <v/>
      </c>
    </row>
    <row r="74" spans="1:11" s="15" customFormat="1" ht="55.15" customHeight="1" x14ac:dyDescent="0.25">
      <c r="A74" s="26" t="str">
        <f>IFERROR(VLOOKUP(B74,lista!$B$2:$C$46,2,0),"")</f>
        <v/>
      </c>
      <c r="B74" s="27"/>
      <c r="C74" s="27"/>
      <c r="D74" s="193"/>
      <c r="E74" s="82" t="str">
        <f>IFERROR(VLOOKUP($D74,OKJ_2019!$B$2:$I$137,2,FALSE),"nincs kiválasztva szakképesítés")</f>
        <v>nincs kiválasztva szakképesítés</v>
      </c>
      <c r="F74" s="82" t="str">
        <f>IFERROR(VLOOKUP($D74,OKJ_2019!$B$2:$I$137,3,FALSE),"nincs kiválasztva szakképesítés")</f>
        <v>nincs kiválasztva szakképesítés</v>
      </c>
      <c r="G74" s="82" t="str">
        <f>IFERROR(VLOOKUP($D74,OKJ_2019!$B$2:$I$137,4,FALSE),"nincs kiválasztva szakképesítés")</f>
        <v>nincs kiválasztva szakképesítés</v>
      </c>
      <c r="H74" s="82" t="str">
        <f>IFERROR(VLOOKUP($D74,OKJ_2019!$B$2:$I$137,8,FALSE),"nincs kiválasztva szakképesítés")</f>
        <v>nincs kiválasztva szakképesítés</v>
      </c>
      <c r="I74" s="84"/>
      <c r="J74" s="81"/>
      <c r="K74" s="85" t="str">
        <f t="shared" si="1"/>
        <v/>
      </c>
    </row>
    <row r="75" spans="1:11" s="15" customFormat="1" ht="55.15" customHeight="1" x14ac:dyDescent="0.25">
      <c r="A75" s="26" t="str">
        <f>IFERROR(VLOOKUP(B75,lista!$B$2:$C$46,2,0),"")</f>
        <v/>
      </c>
      <c r="B75" s="27"/>
      <c r="C75" s="27"/>
      <c r="D75" s="193"/>
      <c r="E75" s="82" t="str">
        <f>IFERROR(VLOOKUP($D75,OKJ_2019!$B$2:$I$137,2,FALSE),"nincs kiválasztva szakképesítés")</f>
        <v>nincs kiválasztva szakképesítés</v>
      </c>
      <c r="F75" s="82" t="str">
        <f>IFERROR(VLOOKUP($D75,OKJ_2019!$B$2:$I$137,3,FALSE),"nincs kiválasztva szakképesítés")</f>
        <v>nincs kiválasztva szakképesítés</v>
      </c>
      <c r="G75" s="82" t="str">
        <f>IFERROR(VLOOKUP($D75,OKJ_2019!$B$2:$I$137,4,FALSE),"nincs kiválasztva szakképesítés")</f>
        <v>nincs kiválasztva szakképesítés</v>
      </c>
      <c r="H75" s="82" t="str">
        <f>IFERROR(VLOOKUP($D75,OKJ_2019!$B$2:$I$137,8,FALSE),"nincs kiválasztva szakképesítés")</f>
        <v>nincs kiválasztva szakképesítés</v>
      </c>
      <c r="I75" s="84"/>
      <c r="J75" s="81"/>
      <c r="K75" s="85" t="str">
        <f t="shared" si="1"/>
        <v/>
      </c>
    </row>
    <row r="76" spans="1:11" s="15" customFormat="1" ht="55.15" customHeight="1" x14ac:dyDescent="0.25">
      <c r="A76" s="26" t="str">
        <f>IFERROR(VLOOKUP(B76,lista!$B$2:$C$46,2,0),"")</f>
        <v/>
      </c>
      <c r="B76" s="27"/>
      <c r="C76" s="27"/>
      <c r="D76" s="193"/>
      <c r="E76" s="82" t="str">
        <f>IFERROR(VLOOKUP($D76,OKJ_2019!$B$2:$I$137,2,FALSE),"nincs kiválasztva szakképesítés")</f>
        <v>nincs kiválasztva szakképesítés</v>
      </c>
      <c r="F76" s="82" t="str">
        <f>IFERROR(VLOOKUP($D76,OKJ_2019!$B$2:$I$137,3,FALSE),"nincs kiválasztva szakképesítés")</f>
        <v>nincs kiválasztva szakképesítés</v>
      </c>
      <c r="G76" s="82" t="str">
        <f>IFERROR(VLOOKUP($D76,OKJ_2019!$B$2:$I$137,4,FALSE),"nincs kiválasztva szakképesítés")</f>
        <v>nincs kiválasztva szakképesítés</v>
      </c>
      <c r="H76" s="82" t="str">
        <f>IFERROR(VLOOKUP($D76,OKJ_2019!$B$2:$I$137,8,FALSE),"nincs kiválasztva szakképesítés")</f>
        <v>nincs kiválasztva szakképesítés</v>
      </c>
      <c r="I76" s="84"/>
      <c r="J76" s="81"/>
      <c r="K76" s="85" t="str">
        <f t="shared" si="1"/>
        <v/>
      </c>
    </row>
    <row r="77" spans="1:11" s="15" customFormat="1" ht="55.15" customHeight="1" x14ac:dyDescent="0.25">
      <c r="A77" s="26" t="str">
        <f>IFERROR(VLOOKUP(B77,lista!$B$2:$C$46,2,0),"")</f>
        <v/>
      </c>
      <c r="B77" s="27"/>
      <c r="C77" s="27"/>
      <c r="D77" s="193"/>
      <c r="E77" s="82" t="str">
        <f>IFERROR(VLOOKUP($D77,OKJ_2019!$B$2:$I$137,2,FALSE),"nincs kiválasztva szakképesítés")</f>
        <v>nincs kiválasztva szakképesítés</v>
      </c>
      <c r="F77" s="82" t="str">
        <f>IFERROR(VLOOKUP($D77,OKJ_2019!$B$2:$I$137,3,FALSE),"nincs kiválasztva szakképesítés")</f>
        <v>nincs kiválasztva szakképesítés</v>
      </c>
      <c r="G77" s="82" t="str">
        <f>IFERROR(VLOOKUP($D77,OKJ_2019!$B$2:$I$137,4,FALSE),"nincs kiválasztva szakképesítés")</f>
        <v>nincs kiválasztva szakképesítés</v>
      </c>
      <c r="H77" s="82" t="str">
        <f>IFERROR(VLOOKUP($D77,OKJ_2019!$B$2:$I$137,8,FALSE),"nincs kiválasztva szakképesítés")</f>
        <v>nincs kiválasztva szakképesítés</v>
      </c>
      <c r="I77" s="84"/>
      <c r="J77" s="81"/>
      <c r="K77" s="85" t="str">
        <f t="shared" si="1"/>
        <v/>
      </c>
    </row>
    <row r="78" spans="1:11" s="15" customFormat="1" ht="55.15" customHeight="1" x14ac:dyDescent="0.25">
      <c r="A78" s="26" t="str">
        <f>IFERROR(VLOOKUP(B78,lista!$B$2:$C$46,2,0),"")</f>
        <v/>
      </c>
      <c r="B78" s="27"/>
      <c r="C78" s="27"/>
      <c r="D78" s="193"/>
      <c r="E78" s="82" t="str">
        <f>IFERROR(VLOOKUP($D78,OKJ_2019!$B$2:$I$137,2,FALSE),"nincs kiválasztva szakképesítés")</f>
        <v>nincs kiválasztva szakképesítés</v>
      </c>
      <c r="F78" s="82" t="str">
        <f>IFERROR(VLOOKUP($D78,OKJ_2019!$B$2:$I$137,3,FALSE),"nincs kiválasztva szakképesítés")</f>
        <v>nincs kiválasztva szakképesítés</v>
      </c>
      <c r="G78" s="82" t="str">
        <f>IFERROR(VLOOKUP($D78,OKJ_2019!$B$2:$I$137,4,FALSE),"nincs kiválasztva szakképesítés")</f>
        <v>nincs kiválasztva szakképesítés</v>
      </c>
      <c r="H78" s="82" t="str">
        <f>IFERROR(VLOOKUP($D78,OKJ_2019!$B$2:$I$137,8,FALSE),"nincs kiválasztva szakképesítés")</f>
        <v>nincs kiválasztva szakképesítés</v>
      </c>
      <c r="I78" s="84"/>
      <c r="J78" s="81"/>
      <c r="K78" s="85" t="str">
        <f t="shared" si="1"/>
        <v/>
      </c>
    </row>
    <row r="79" spans="1:11" s="15" customFormat="1" ht="55.15" customHeight="1" x14ac:dyDescent="0.25">
      <c r="A79" s="26" t="str">
        <f>IFERROR(VLOOKUP(B79,lista!$B$2:$C$46,2,0),"")</f>
        <v/>
      </c>
      <c r="B79" s="27"/>
      <c r="C79" s="27"/>
      <c r="D79" s="193"/>
      <c r="E79" s="82" t="str">
        <f>IFERROR(VLOOKUP($D79,OKJ_2019!$B$2:$I$137,2,FALSE),"nincs kiválasztva szakképesítés")</f>
        <v>nincs kiválasztva szakképesítés</v>
      </c>
      <c r="F79" s="82" t="str">
        <f>IFERROR(VLOOKUP($D79,OKJ_2019!$B$2:$I$137,3,FALSE),"nincs kiválasztva szakképesítés")</f>
        <v>nincs kiválasztva szakképesítés</v>
      </c>
      <c r="G79" s="82" t="str">
        <f>IFERROR(VLOOKUP($D79,OKJ_2019!$B$2:$I$137,4,FALSE),"nincs kiválasztva szakképesítés")</f>
        <v>nincs kiválasztva szakképesítés</v>
      </c>
      <c r="H79" s="82" t="str">
        <f>IFERROR(VLOOKUP($D79,OKJ_2019!$B$2:$I$137,8,FALSE),"nincs kiválasztva szakképesítés")</f>
        <v>nincs kiválasztva szakképesítés</v>
      </c>
      <c r="I79" s="84"/>
      <c r="J79" s="81"/>
      <c r="K79" s="85" t="str">
        <f t="shared" si="1"/>
        <v/>
      </c>
    </row>
    <row r="80" spans="1:11" s="15" customFormat="1" ht="55.15" customHeight="1" x14ac:dyDescent="0.25">
      <c r="A80" s="26" t="str">
        <f>IFERROR(VLOOKUP(B80,lista!$B$2:$C$46,2,0),"")</f>
        <v/>
      </c>
      <c r="B80" s="27"/>
      <c r="C80" s="27"/>
      <c r="D80" s="193"/>
      <c r="E80" s="82" t="str">
        <f>IFERROR(VLOOKUP($D80,OKJ_2019!$B$2:$I$137,2,FALSE),"nincs kiválasztva szakképesítés")</f>
        <v>nincs kiválasztva szakképesítés</v>
      </c>
      <c r="F80" s="82" t="str">
        <f>IFERROR(VLOOKUP($D80,OKJ_2019!$B$2:$I$137,3,FALSE),"nincs kiválasztva szakképesítés")</f>
        <v>nincs kiválasztva szakképesítés</v>
      </c>
      <c r="G80" s="82" t="str">
        <f>IFERROR(VLOOKUP($D80,OKJ_2019!$B$2:$I$137,4,FALSE),"nincs kiválasztva szakképesítés")</f>
        <v>nincs kiválasztva szakképesítés</v>
      </c>
      <c r="H80" s="82" t="str">
        <f>IFERROR(VLOOKUP($D80,OKJ_2019!$B$2:$I$137,8,FALSE),"nincs kiválasztva szakképesítés")</f>
        <v>nincs kiválasztva szakképesítés</v>
      </c>
      <c r="I80" s="84"/>
      <c r="J80" s="81"/>
      <c r="K80" s="85" t="str">
        <f t="shared" si="1"/>
        <v/>
      </c>
    </row>
    <row r="81" spans="1:11" s="15" customFormat="1" ht="55.15" customHeight="1" x14ac:dyDescent="0.25">
      <c r="A81" s="26" t="str">
        <f>IFERROR(VLOOKUP(B81,lista!$B$2:$C$46,2,0),"")</f>
        <v/>
      </c>
      <c r="B81" s="27"/>
      <c r="C81" s="27"/>
      <c r="D81" s="193"/>
      <c r="E81" s="82" t="str">
        <f>IFERROR(VLOOKUP($D81,OKJ_2019!$B$2:$I$137,2,FALSE),"nincs kiválasztva szakképesítés")</f>
        <v>nincs kiválasztva szakképesítés</v>
      </c>
      <c r="F81" s="82" t="str">
        <f>IFERROR(VLOOKUP($D81,OKJ_2019!$B$2:$I$137,3,FALSE),"nincs kiválasztva szakképesítés")</f>
        <v>nincs kiválasztva szakképesítés</v>
      </c>
      <c r="G81" s="82" t="str">
        <f>IFERROR(VLOOKUP($D81,OKJ_2019!$B$2:$I$137,4,FALSE),"nincs kiválasztva szakképesítés")</f>
        <v>nincs kiválasztva szakképesítés</v>
      </c>
      <c r="H81" s="82" t="str">
        <f>IFERROR(VLOOKUP($D81,OKJ_2019!$B$2:$I$137,8,FALSE),"nincs kiválasztva szakképesítés")</f>
        <v>nincs kiválasztva szakképesítés</v>
      </c>
      <c r="I81" s="84"/>
      <c r="J81" s="81"/>
      <c r="K81" s="85" t="str">
        <f t="shared" si="1"/>
        <v/>
      </c>
    </row>
    <row r="82" spans="1:11" s="15" customFormat="1" ht="55.15" customHeight="1" x14ac:dyDescent="0.25">
      <c r="A82" s="26" t="str">
        <f>IFERROR(VLOOKUP(B82,lista!$B$2:$C$46,2,0),"")</f>
        <v/>
      </c>
      <c r="B82" s="27"/>
      <c r="C82" s="27"/>
      <c r="D82" s="193"/>
      <c r="E82" s="82" t="str">
        <f>IFERROR(VLOOKUP($D82,OKJ_2019!$B$2:$I$137,2,FALSE),"nincs kiválasztva szakképesítés")</f>
        <v>nincs kiválasztva szakképesítés</v>
      </c>
      <c r="F82" s="82" t="str">
        <f>IFERROR(VLOOKUP($D82,OKJ_2019!$B$2:$I$137,3,FALSE),"nincs kiválasztva szakképesítés")</f>
        <v>nincs kiválasztva szakképesítés</v>
      </c>
      <c r="G82" s="82" t="str">
        <f>IFERROR(VLOOKUP($D82,OKJ_2019!$B$2:$I$137,4,FALSE),"nincs kiválasztva szakképesítés")</f>
        <v>nincs kiválasztva szakképesítés</v>
      </c>
      <c r="H82" s="82" t="str">
        <f>IFERROR(VLOOKUP($D82,OKJ_2019!$B$2:$I$137,8,FALSE),"nincs kiválasztva szakképesítés")</f>
        <v>nincs kiválasztva szakképesítés</v>
      </c>
      <c r="I82" s="84"/>
      <c r="J82" s="81"/>
      <c r="K82" s="85" t="str">
        <f t="shared" si="1"/>
        <v/>
      </c>
    </row>
    <row r="83" spans="1:11" s="15" customFormat="1" ht="55.15" customHeight="1" x14ac:dyDescent="0.25">
      <c r="A83" s="26" t="str">
        <f>IFERROR(VLOOKUP(B83,lista!$B$2:$C$46,2,0),"")</f>
        <v/>
      </c>
      <c r="B83" s="27"/>
      <c r="C83" s="27"/>
      <c r="D83" s="193"/>
      <c r="E83" s="82" t="str">
        <f>IFERROR(VLOOKUP($D83,OKJ_2019!$B$2:$I$137,2,FALSE),"nincs kiválasztva szakképesítés")</f>
        <v>nincs kiválasztva szakképesítés</v>
      </c>
      <c r="F83" s="82" t="str">
        <f>IFERROR(VLOOKUP($D83,OKJ_2019!$B$2:$I$137,3,FALSE),"nincs kiválasztva szakképesítés")</f>
        <v>nincs kiválasztva szakképesítés</v>
      </c>
      <c r="G83" s="82" t="str">
        <f>IFERROR(VLOOKUP($D83,OKJ_2019!$B$2:$I$137,4,FALSE),"nincs kiválasztva szakképesítés")</f>
        <v>nincs kiválasztva szakképesítés</v>
      </c>
      <c r="H83" s="82" t="str">
        <f>IFERROR(VLOOKUP($D83,OKJ_2019!$B$2:$I$137,8,FALSE),"nincs kiválasztva szakképesítés")</f>
        <v>nincs kiválasztva szakképesítés</v>
      </c>
      <c r="I83" s="84"/>
      <c r="J83" s="81"/>
      <c r="K83" s="85" t="str">
        <f t="shared" si="1"/>
        <v/>
      </c>
    </row>
    <row r="84" spans="1:11" s="15" customFormat="1" ht="55.15" customHeight="1" x14ac:dyDescent="0.25">
      <c r="A84" s="26" t="str">
        <f>IFERROR(VLOOKUP(B84,lista!$B$2:$C$46,2,0),"")</f>
        <v/>
      </c>
      <c r="B84" s="27"/>
      <c r="C84" s="27"/>
      <c r="D84" s="193"/>
      <c r="E84" s="82" t="str">
        <f>IFERROR(VLOOKUP($D84,OKJ_2019!$B$2:$I$137,2,FALSE),"nincs kiválasztva szakképesítés")</f>
        <v>nincs kiválasztva szakképesítés</v>
      </c>
      <c r="F84" s="82" t="str">
        <f>IFERROR(VLOOKUP($D84,OKJ_2019!$B$2:$I$137,3,FALSE),"nincs kiválasztva szakképesítés")</f>
        <v>nincs kiválasztva szakképesítés</v>
      </c>
      <c r="G84" s="82" t="str">
        <f>IFERROR(VLOOKUP($D84,OKJ_2019!$B$2:$I$137,4,FALSE),"nincs kiválasztva szakképesítés")</f>
        <v>nincs kiválasztva szakképesítés</v>
      </c>
      <c r="H84" s="82" t="str">
        <f>IFERROR(VLOOKUP($D84,OKJ_2019!$B$2:$I$137,8,FALSE),"nincs kiválasztva szakképesítés")</f>
        <v>nincs kiválasztva szakképesítés</v>
      </c>
      <c r="I84" s="84"/>
      <c r="J84" s="81"/>
      <c r="K84" s="85" t="str">
        <f t="shared" si="1"/>
        <v/>
      </c>
    </row>
    <row r="85" spans="1:11" s="15" customFormat="1" ht="55.15" customHeight="1" x14ac:dyDescent="0.25">
      <c r="A85" s="26" t="str">
        <f>IFERROR(VLOOKUP(B85,lista!$B$2:$C$46,2,0),"")</f>
        <v/>
      </c>
      <c r="B85" s="27"/>
      <c r="C85" s="27"/>
      <c r="D85" s="193"/>
      <c r="E85" s="82" t="str">
        <f>IFERROR(VLOOKUP($D85,OKJ_2019!$B$2:$I$137,2,FALSE),"nincs kiválasztva szakképesítés")</f>
        <v>nincs kiválasztva szakképesítés</v>
      </c>
      <c r="F85" s="82" t="str">
        <f>IFERROR(VLOOKUP($D85,OKJ_2019!$B$2:$I$137,3,FALSE),"nincs kiválasztva szakképesítés")</f>
        <v>nincs kiválasztva szakképesítés</v>
      </c>
      <c r="G85" s="82" t="str">
        <f>IFERROR(VLOOKUP($D85,OKJ_2019!$B$2:$I$137,4,FALSE),"nincs kiválasztva szakképesítés")</f>
        <v>nincs kiválasztva szakképesítés</v>
      </c>
      <c r="H85" s="82" t="str">
        <f>IFERROR(VLOOKUP($D85,OKJ_2019!$B$2:$I$137,8,FALSE),"nincs kiválasztva szakképesítés")</f>
        <v>nincs kiválasztva szakképesítés</v>
      </c>
      <c r="I85" s="84"/>
      <c r="J85" s="81"/>
      <c r="K85" s="85" t="str">
        <f t="shared" si="1"/>
        <v/>
      </c>
    </row>
    <row r="86" spans="1:11" s="15" customFormat="1" ht="55.15" customHeight="1" x14ac:dyDescent="0.25">
      <c r="A86" s="26" t="str">
        <f>IFERROR(VLOOKUP(B86,lista!$B$2:$C$46,2,0),"")</f>
        <v/>
      </c>
      <c r="B86" s="27"/>
      <c r="C86" s="27"/>
      <c r="D86" s="193"/>
      <c r="E86" s="82" t="str">
        <f>IFERROR(VLOOKUP($D86,OKJ_2019!$B$2:$I$137,2,FALSE),"nincs kiválasztva szakképesítés")</f>
        <v>nincs kiválasztva szakképesítés</v>
      </c>
      <c r="F86" s="82" t="str">
        <f>IFERROR(VLOOKUP($D86,OKJ_2019!$B$2:$I$137,3,FALSE),"nincs kiválasztva szakképesítés")</f>
        <v>nincs kiválasztva szakképesítés</v>
      </c>
      <c r="G86" s="82" t="str">
        <f>IFERROR(VLOOKUP($D86,OKJ_2019!$B$2:$I$137,4,FALSE),"nincs kiválasztva szakképesítés")</f>
        <v>nincs kiválasztva szakképesítés</v>
      </c>
      <c r="H86" s="82" t="str">
        <f>IFERROR(VLOOKUP($D86,OKJ_2019!$B$2:$I$137,8,FALSE),"nincs kiválasztva szakképesítés")</f>
        <v>nincs kiválasztva szakképesítés</v>
      </c>
      <c r="I86" s="84"/>
      <c r="J86" s="81"/>
      <c r="K86" s="85" t="str">
        <f t="shared" si="1"/>
        <v/>
      </c>
    </row>
    <row r="87" spans="1:11" s="15" customFormat="1" ht="55.15" customHeight="1" x14ac:dyDescent="0.25">
      <c r="A87" s="26" t="str">
        <f>IFERROR(VLOOKUP(B87,lista!$B$2:$C$46,2,0),"")</f>
        <v/>
      </c>
      <c r="B87" s="27"/>
      <c r="C87" s="27"/>
      <c r="D87" s="193"/>
      <c r="E87" s="82" t="str">
        <f>IFERROR(VLOOKUP($D87,OKJ_2019!$B$2:$I$137,2,FALSE),"nincs kiválasztva szakképesítés")</f>
        <v>nincs kiválasztva szakképesítés</v>
      </c>
      <c r="F87" s="82" t="str">
        <f>IFERROR(VLOOKUP($D87,OKJ_2019!$B$2:$I$137,3,FALSE),"nincs kiválasztva szakképesítés")</f>
        <v>nincs kiválasztva szakképesítés</v>
      </c>
      <c r="G87" s="82" t="str">
        <f>IFERROR(VLOOKUP($D87,OKJ_2019!$B$2:$I$137,4,FALSE),"nincs kiválasztva szakképesítés")</f>
        <v>nincs kiválasztva szakképesítés</v>
      </c>
      <c r="H87" s="82" t="str">
        <f>IFERROR(VLOOKUP($D87,OKJ_2019!$B$2:$I$137,8,FALSE),"nincs kiválasztva szakképesítés")</f>
        <v>nincs kiválasztva szakképesítés</v>
      </c>
      <c r="I87" s="84"/>
      <c r="J87" s="81"/>
      <c r="K87" s="85" t="str">
        <f t="shared" si="1"/>
        <v/>
      </c>
    </row>
    <row r="88" spans="1:11" s="15" customFormat="1" ht="55.15" customHeight="1" x14ac:dyDescent="0.25">
      <c r="A88" s="26" t="str">
        <f>IFERROR(VLOOKUP(B88,lista!$B$2:$C$46,2,0),"")</f>
        <v/>
      </c>
      <c r="B88" s="27"/>
      <c r="C88" s="27"/>
      <c r="D88" s="193"/>
      <c r="E88" s="82" t="str">
        <f>IFERROR(VLOOKUP($D88,OKJ_2019!$B$2:$I$137,2,FALSE),"nincs kiválasztva szakképesítés")</f>
        <v>nincs kiválasztva szakképesítés</v>
      </c>
      <c r="F88" s="82" t="str">
        <f>IFERROR(VLOOKUP($D88,OKJ_2019!$B$2:$I$137,3,FALSE),"nincs kiválasztva szakképesítés")</f>
        <v>nincs kiválasztva szakképesítés</v>
      </c>
      <c r="G88" s="82" t="str">
        <f>IFERROR(VLOOKUP($D88,OKJ_2019!$B$2:$I$137,4,FALSE),"nincs kiválasztva szakképesítés")</f>
        <v>nincs kiválasztva szakképesítés</v>
      </c>
      <c r="H88" s="82" t="str">
        <f>IFERROR(VLOOKUP($D88,OKJ_2019!$B$2:$I$137,8,FALSE),"nincs kiválasztva szakképesítés")</f>
        <v>nincs kiválasztva szakképesítés</v>
      </c>
      <c r="I88" s="84"/>
      <c r="J88" s="81"/>
      <c r="K88" s="85" t="str">
        <f t="shared" si="1"/>
        <v/>
      </c>
    </row>
    <row r="89" spans="1:11" s="15" customFormat="1" ht="55.15" customHeight="1" x14ac:dyDescent="0.25">
      <c r="A89" s="26" t="str">
        <f>IFERROR(VLOOKUP(B89,lista!$B$2:$C$46,2,0),"")</f>
        <v/>
      </c>
      <c r="B89" s="27"/>
      <c r="C89" s="27"/>
      <c r="D89" s="193"/>
      <c r="E89" s="82" t="str">
        <f>IFERROR(VLOOKUP($D89,OKJ_2019!$B$2:$I$137,2,FALSE),"nincs kiválasztva szakképesítés")</f>
        <v>nincs kiválasztva szakképesítés</v>
      </c>
      <c r="F89" s="82" t="str">
        <f>IFERROR(VLOOKUP($D89,OKJ_2019!$B$2:$I$137,3,FALSE),"nincs kiválasztva szakképesítés")</f>
        <v>nincs kiválasztva szakképesítés</v>
      </c>
      <c r="G89" s="82" t="str">
        <f>IFERROR(VLOOKUP($D89,OKJ_2019!$B$2:$I$137,4,FALSE),"nincs kiválasztva szakképesítés")</f>
        <v>nincs kiválasztva szakképesítés</v>
      </c>
      <c r="H89" s="82" t="str">
        <f>IFERROR(VLOOKUP($D89,OKJ_2019!$B$2:$I$137,8,FALSE),"nincs kiválasztva szakképesítés")</f>
        <v>nincs kiválasztva szakképesítés</v>
      </c>
      <c r="I89" s="84"/>
      <c r="J89" s="81"/>
      <c r="K89" s="85" t="str">
        <f t="shared" si="1"/>
        <v/>
      </c>
    </row>
    <row r="90" spans="1:11" s="15" customFormat="1" ht="55.15" customHeight="1" x14ac:dyDescent="0.25">
      <c r="A90" s="26" t="str">
        <f>IFERROR(VLOOKUP(B90,lista!$B$2:$C$46,2,0),"")</f>
        <v/>
      </c>
      <c r="B90" s="27"/>
      <c r="C90" s="27"/>
      <c r="D90" s="193"/>
      <c r="E90" s="82" t="str">
        <f>IFERROR(VLOOKUP($D90,OKJ_2019!$B$2:$I$137,2,FALSE),"nincs kiválasztva szakképesítés")</f>
        <v>nincs kiválasztva szakképesítés</v>
      </c>
      <c r="F90" s="82" t="str">
        <f>IFERROR(VLOOKUP($D90,OKJ_2019!$B$2:$I$137,3,FALSE),"nincs kiválasztva szakképesítés")</f>
        <v>nincs kiválasztva szakképesítés</v>
      </c>
      <c r="G90" s="82" t="str">
        <f>IFERROR(VLOOKUP($D90,OKJ_2019!$B$2:$I$137,4,FALSE),"nincs kiválasztva szakképesítés")</f>
        <v>nincs kiválasztva szakképesítés</v>
      </c>
      <c r="H90" s="82" t="str">
        <f>IFERROR(VLOOKUP($D90,OKJ_2019!$B$2:$I$137,8,FALSE),"nincs kiválasztva szakképesítés")</f>
        <v>nincs kiválasztva szakképesítés</v>
      </c>
      <c r="I90" s="84"/>
      <c r="J90" s="81"/>
      <c r="K90" s="85" t="str">
        <f t="shared" si="1"/>
        <v/>
      </c>
    </row>
    <row r="91" spans="1:11" s="15" customFormat="1" ht="55.15" customHeight="1" x14ac:dyDescent="0.25">
      <c r="A91" s="26" t="str">
        <f>IFERROR(VLOOKUP(B91,lista!$B$2:$C$46,2,0),"")</f>
        <v/>
      </c>
      <c r="B91" s="27"/>
      <c r="C91" s="27"/>
      <c r="D91" s="193"/>
      <c r="E91" s="82" t="str">
        <f>IFERROR(VLOOKUP($D91,OKJ_2019!$B$2:$I$137,2,FALSE),"nincs kiválasztva szakképesítés")</f>
        <v>nincs kiválasztva szakképesítés</v>
      </c>
      <c r="F91" s="82" t="str">
        <f>IFERROR(VLOOKUP($D91,OKJ_2019!$B$2:$I$137,3,FALSE),"nincs kiválasztva szakképesítés")</f>
        <v>nincs kiválasztva szakképesítés</v>
      </c>
      <c r="G91" s="82" t="str">
        <f>IFERROR(VLOOKUP($D91,OKJ_2019!$B$2:$I$137,4,FALSE),"nincs kiválasztva szakképesítés")</f>
        <v>nincs kiválasztva szakképesítés</v>
      </c>
      <c r="H91" s="82" t="str">
        <f>IFERROR(VLOOKUP($D91,OKJ_2019!$B$2:$I$137,8,FALSE),"nincs kiválasztva szakképesítés")</f>
        <v>nincs kiválasztva szakképesítés</v>
      </c>
      <c r="I91" s="84"/>
      <c r="J91" s="81"/>
      <c r="K91" s="85" t="str">
        <f t="shared" si="1"/>
        <v/>
      </c>
    </row>
    <row r="92" spans="1:11" s="15" customFormat="1" ht="55.15" customHeight="1" x14ac:dyDescent="0.25">
      <c r="A92" s="26" t="str">
        <f>IFERROR(VLOOKUP(B92,lista!$B$2:$C$46,2,0),"")</f>
        <v/>
      </c>
      <c r="B92" s="27"/>
      <c r="C92" s="27"/>
      <c r="D92" s="193"/>
      <c r="E92" s="82" t="str">
        <f>IFERROR(VLOOKUP($D92,OKJ_2019!$B$2:$I$137,2,FALSE),"nincs kiválasztva szakképesítés")</f>
        <v>nincs kiválasztva szakképesítés</v>
      </c>
      <c r="F92" s="82" t="str">
        <f>IFERROR(VLOOKUP($D92,OKJ_2019!$B$2:$I$137,3,FALSE),"nincs kiválasztva szakképesítés")</f>
        <v>nincs kiválasztva szakképesítés</v>
      </c>
      <c r="G92" s="82" t="str">
        <f>IFERROR(VLOOKUP($D92,OKJ_2019!$B$2:$I$137,4,FALSE),"nincs kiválasztva szakképesítés")</f>
        <v>nincs kiválasztva szakképesítés</v>
      </c>
      <c r="H92" s="82" t="str">
        <f>IFERROR(VLOOKUP($D92,OKJ_2019!$B$2:$I$137,8,FALSE),"nincs kiválasztva szakképesítés")</f>
        <v>nincs kiválasztva szakképesítés</v>
      </c>
      <c r="I92" s="84"/>
      <c r="J92" s="81"/>
      <c r="K92" s="85" t="str">
        <f t="shared" si="1"/>
        <v/>
      </c>
    </row>
    <row r="93" spans="1:11" s="15" customFormat="1" ht="55.15" customHeight="1" x14ac:dyDescent="0.25">
      <c r="A93" s="26" t="str">
        <f>IFERROR(VLOOKUP(B93,lista!$B$2:$C$46,2,0),"")</f>
        <v/>
      </c>
      <c r="B93" s="27"/>
      <c r="C93" s="27"/>
      <c r="D93" s="193"/>
      <c r="E93" s="82" t="str">
        <f>IFERROR(VLOOKUP($D93,OKJ_2019!$B$2:$I$137,2,FALSE),"nincs kiválasztva szakképesítés")</f>
        <v>nincs kiválasztva szakképesítés</v>
      </c>
      <c r="F93" s="82" t="str">
        <f>IFERROR(VLOOKUP($D93,OKJ_2019!$B$2:$I$137,3,FALSE),"nincs kiválasztva szakképesítés")</f>
        <v>nincs kiválasztva szakképesítés</v>
      </c>
      <c r="G93" s="82" t="str">
        <f>IFERROR(VLOOKUP($D93,OKJ_2019!$B$2:$I$137,4,FALSE),"nincs kiválasztva szakképesítés")</f>
        <v>nincs kiválasztva szakképesítés</v>
      </c>
      <c r="H93" s="82" t="str">
        <f>IFERROR(VLOOKUP($D93,OKJ_2019!$B$2:$I$137,8,FALSE),"nincs kiválasztva szakképesítés")</f>
        <v>nincs kiválasztva szakképesítés</v>
      </c>
      <c r="I93" s="84"/>
      <c r="J93" s="81"/>
      <c r="K93" s="85" t="str">
        <f t="shared" si="1"/>
        <v/>
      </c>
    </row>
    <row r="94" spans="1:11" s="15" customFormat="1" ht="55.15" customHeight="1" x14ac:dyDescent="0.25">
      <c r="A94" s="26" t="str">
        <f>IFERROR(VLOOKUP(B94,lista!$B$2:$C$46,2,0),"")</f>
        <v/>
      </c>
      <c r="B94" s="27"/>
      <c r="C94" s="27"/>
      <c r="D94" s="193"/>
      <c r="E94" s="82" t="str">
        <f>IFERROR(VLOOKUP($D94,OKJ_2019!$B$2:$I$137,2,FALSE),"nincs kiválasztva szakképesítés")</f>
        <v>nincs kiválasztva szakképesítés</v>
      </c>
      <c r="F94" s="82" t="str">
        <f>IFERROR(VLOOKUP($D94,OKJ_2019!$B$2:$I$137,3,FALSE),"nincs kiválasztva szakképesítés")</f>
        <v>nincs kiválasztva szakképesítés</v>
      </c>
      <c r="G94" s="82" t="str">
        <f>IFERROR(VLOOKUP($D94,OKJ_2019!$B$2:$I$137,4,FALSE),"nincs kiválasztva szakképesítés")</f>
        <v>nincs kiválasztva szakképesítés</v>
      </c>
      <c r="H94" s="82" t="str">
        <f>IFERROR(VLOOKUP($D94,OKJ_2019!$B$2:$I$137,8,FALSE),"nincs kiválasztva szakképesítés")</f>
        <v>nincs kiválasztva szakképesítés</v>
      </c>
      <c r="I94" s="84"/>
      <c r="J94" s="81"/>
      <c r="K94" s="85" t="str">
        <f t="shared" si="1"/>
        <v/>
      </c>
    </row>
    <row r="95" spans="1:11" s="15" customFormat="1" ht="55.15" customHeight="1" x14ac:dyDescent="0.25">
      <c r="A95" s="26" t="str">
        <f>IFERROR(VLOOKUP(B95,lista!$B$2:$C$46,2,0),"")</f>
        <v/>
      </c>
      <c r="B95" s="27"/>
      <c r="C95" s="27"/>
      <c r="D95" s="193"/>
      <c r="E95" s="82" t="str">
        <f>IFERROR(VLOOKUP($D95,OKJ_2019!$B$2:$I$137,2,FALSE),"nincs kiválasztva szakképesítés")</f>
        <v>nincs kiválasztva szakképesítés</v>
      </c>
      <c r="F95" s="82" t="str">
        <f>IFERROR(VLOOKUP($D95,OKJ_2019!$B$2:$I$137,3,FALSE),"nincs kiválasztva szakképesítés")</f>
        <v>nincs kiválasztva szakképesítés</v>
      </c>
      <c r="G95" s="82" t="str">
        <f>IFERROR(VLOOKUP($D95,OKJ_2019!$B$2:$I$137,4,FALSE),"nincs kiválasztva szakképesítés")</f>
        <v>nincs kiválasztva szakképesítés</v>
      </c>
      <c r="H95" s="82" t="str">
        <f>IFERROR(VLOOKUP($D95,OKJ_2019!$B$2:$I$137,8,FALSE),"nincs kiválasztva szakképesítés")</f>
        <v>nincs kiválasztva szakképesítés</v>
      </c>
      <c r="I95" s="84"/>
      <c r="J95" s="81"/>
      <c r="K95" s="85" t="str">
        <f t="shared" si="1"/>
        <v/>
      </c>
    </row>
    <row r="96" spans="1:11" s="15" customFormat="1" ht="55.15" customHeight="1" x14ac:dyDescent="0.25">
      <c r="A96" s="26" t="str">
        <f>IFERROR(VLOOKUP(B96,lista!$B$2:$C$46,2,0),"")</f>
        <v/>
      </c>
      <c r="B96" s="27"/>
      <c r="C96" s="27"/>
      <c r="D96" s="193"/>
      <c r="E96" s="82" t="str">
        <f>IFERROR(VLOOKUP($D96,OKJ_2019!$B$2:$I$137,2,FALSE),"nincs kiválasztva szakképesítés")</f>
        <v>nincs kiválasztva szakképesítés</v>
      </c>
      <c r="F96" s="82" t="str">
        <f>IFERROR(VLOOKUP($D96,OKJ_2019!$B$2:$I$137,3,FALSE),"nincs kiválasztva szakképesítés")</f>
        <v>nincs kiválasztva szakképesítés</v>
      </c>
      <c r="G96" s="82" t="str">
        <f>IFERROR(VLOOKUP($D96,OKJ_2019!$B$2:$I$137,4,FALSE),"nincs kiválasztva szakképesítés")</f>
        <v>nincs kiválasztva szakképesítés</v>
      </c>
      <c r="H96" s="82" t="str">
        <f>IFERROR(VLOOKUP($D96,OKJ_2019!$B$2:$I$137,8,FALSE),"nincs kiválasztva szakképesítés")</f>
        <v>nincs kiválasztva szakképesítés</v>
      </c>
      <c r="I96" s="84"/>
      <c r="J96" s="81"/>
      <c r="K96" s="85" t="str">
        <f t="shared" si="1"/>
        <v/>
      </c>
    </row>
    <row r="97" spans="1:11" s="15" customFormat="1" ht="55.15" customHeight="1" x14ac:dyDescent="0.25">
      <c r="A97" s="26" t="str">
        <f>IFERROR(VLOOKUP(B97,lista!$B$2:$C$46,2,0),"")</f>
        <v/>
      </c>
      <c r="B97" s="27"/>
      <c r="C97" s="27"/>
      <c r="D97" s="193"/>
      <c r="E97" s="82" t="str">
        <f>IFERROR(VLOOKUP($D97,OKJ_2019!$B$2:$I$137,2,FALSE),"nincs kiválasztva szakképesítés")</f>
        <v>nincs kiválasztva szakképesítés</v>
      </c>
      <c r="F97" s="82" t="str">
        <f>IFERROR(VLOOKUP($D97,OKJ_2019!$B$2:$I$137,3,FALSE),"nincs kiválasztva szakképesítés")</f>
        <v>nincs kiválasztva szakképesítés</v>
      </c>
      <c r="G97" s="82" t="str">
        <f>IFERROR(VLOOKUP($D97,OKJ_2019!$B$2:$I$137,4,FALSE),"nincs kiválasztva szakképesítés")</f>
        <v>nincs kiválasztva szakképesítés</v>
      </c>
      <c r="H97" s="82" t="str">
        <f>IFERROR(VLOOKUP($D97,OKJ_2019!$B$2:$I$137,8,FALSE),"nincs kiválasztva szakképesítés")</f>
        <v>nincs kiválasztva szakképesítés</v>
      </c>
      <c r="I97" s="84"/>
      <c r="J97" s="81"/>
      <c r="K97" s="85" t="str">
        <f t="shared" si="1"/>
        <v/>
      </c>
    </row>
    <row r="98" spans="1:11" s="15" customFormat="1" ht="55.15" customHeight="1" x14ac:dyDescent="0.25">
      <c r="A98" s="26" t="str">
        <f>IFERROR(VLOOKUP(B98,lista!$B$2:$C$46,2,0),"")</f>
        <v/>
      </c>
      <c r="B98" s="27"/>
      <c r="C98" s="27"/>
      <c r="D98" s="193"/>
      <c r="E98" s="82" t="str">
        <f>IFERROR(VLOOKUP($D98,OKJ_2019!$B$2:$I$137,2,FALSE),"nincs kiválasztva szakképesítés")</f>
        <v>nincs kiválasztva szakképesítés</v>
      </c>
      <c r="F98" s="82" t="str">
        <f>IFERROR(VLOOKUP($D98,OKJ_2019!$B$2:$I$137,3,FALSE),"nincs kiválasztva szakképesítés")</f>
        <v>nincs kiválasztva szakképesítés</v>
      </c>
      <c r="G98" s="82" t="str">
        <f>IFERROR(VLOOKUP($D98,OKJ_2019!$B$2:$I$137,4,FALSE),"nincs kiválasztva szakképesítés")</f>
        <v>nincs kiválasztva szakképesítés</v>
      </c>
      <c r="H98" s="82" t="str">
        <f>IFERROR(VLOOKUP($D98,OKJ_2019!$B$2:$I$137,8,FALSE),"nincs kiválasztva szakképesítés")</f>
        <v>nincs kiválasztva szakképesítés</v>
      </c>
      <c r="I98" s="84"/>
      <c r="J98" s="81"/>
      <c r="K98" s="85" t="str">
        <f t="shared" si="1"/>
        <v/>
      </c>
    </row>
    <row r="99" spans="1:11" s="15" customFormat="1" ht="55.15" customHeight="1" x14ac:dyDescent="0.25">
      <c r="A99" s="26" t="str">
        <f>IFERROR(VLOOKUP(B99,lista!$B$2:$C$46,2,0),"")</f>
        <v/>
      </c>
      <c r="B99" s="27"/>
      <c r="C99" s="27"/>
      <c r="D99" s="193"/>
      <c r="E99" s="82" t="str">
        <f>IFERROR(VLOOKUP($D99,OKJ_2019!$B$2:$I$137,2,FALSE),"nincs kiválasztva szakképesítés")</f>
        <v>nincs kiválasztva szakképesítés</v>
      </c>
      <c r="F99" s="82" t="str">
        <f>IFERROR(VLOOKUP($D99,OKJ_2019!$B$2:$I$137,3,FALSE),"nincs kiválasztva szakképesítés")</f>
        <v>nincs kiválasztva szakképesítés</v>
      </c>
      <c r="G99" s="82" t="str">
        <f>IFERROR(VLOOKUP($D99,OKJ_2019!$B$2:$I$137,4,FALSE),"nincs kiválasztva szakképesítés")</f>
        <v>nincs kiválasztva szakképesítés</v>
      </c>
      <c r="H99" s="82" t="str">
        <f>IFERROR(VLOOKUP($D99,OKJ_2019!$B$2:$I$137,8,FALSE),"nincs kiválasztva szakképesítés")</f>
        <v>nincs kiválasztva szakképesítés</v>
      </c>
      <c r="I99" s="84"/>
      <c r="J99" s="81"/>
      <c r="K99" s="85" t="str">
        <f t="shared" si="1"/>
        <v/>
      </c>
    </row>
    <row r="100" spans="1:11" s="15" customFormat="1" ht="55.15" customHeight="1" x14ac:dyDescent="0.25">
      <c r="A100" s="26" t="str">
        <f>IFERROR(VLOOKUP(B100,lista!$B$2:$C$46,2,0),"")</f>
        <v/>
      </c>
      <c r="B100" s="27"/>
      <c r="C100" s="27"/>
      <c r="D100" s="193"/>
      <c r="E100" s="82" t="str">
        <f>IFERROR(VLOOKUP($D100,OKJ_2019!$B$2:$I$137,2,FALSE),"nincs kiválasztva szakképesítés")</f>
        <v>nincs kiválasztva szakképesítés</v>
      </c>
      <c r="F100" s="82" t="str">
        <f>IFERROR(VLOOKUP($D100,OKJ_2019!$B$2:$I$137,3,FALSE),"nincs kiválasztva szakképesítés")</f>
        <v>nincs kiválasztva szakképesítés</v>
      </c>
      <c r="G100" s="82" t="str">
        <f>IFERROR(VLOOKUP($D100,OKJ_2019!$B$2:$I$137,4,FALSE),"nincs kiválasztva szakképesítés")</f>
        <v>nincs kiválasztva szakképesítés</v>
      </c>
      <c r="H100" s="82" t="str">
        <f>IFERROR(VLOOKUP($D100,OKJ_2019!$B$2:$I$137,8,FALSE),"nincs kiválasztva szakképesítés")</f>
        <v>nincs kiválasztva szakképesítés</v>
      </c>
      <c r="I100" s="84"/>
      <c r="J100" s="81"/>
      <c r="K100" s="85" t="str">
        <f t="shared" si="1"/>
        <v/>
      </c>
    </row>
    <row r="101" spans="1:11" s="15" customFormat="1" ht="55.15" customHeight="1" x14ac:dyDescent="0.25">
      <c r="A101" s="26" t="str">
        <f>IFERROR(VLOOKUP(B101,lista!$B$2:$C$46,2,0),"")</f>
        <v/>
      </c>
      <c r="B101" s="27"/>
      <c r="C101" s="27"/>
      <c r="D101" s="193"/>
      <c r="E101" s="82" t="str">
        <f>IFERROR(VLOOKUP($D101,OKJ_2019!$B$2:$I$137,2,FALSE),"nincs kiválasztva szakképesítés")</f>
        <v>nincs kiválasztva szakképesítés</v>
      </c>
      <c r="F101" s="82" t="str">
        <f>IFERROR(VLOOKUP($D101,OKJ_2019!$B$2:$I$137,3,FALSE),"nincs kiválasztva szakképesítés")</f>
        <v>nincs kiválasztva szakképesítés</v>
      </c>
      <c r="G101" s="82" t="str">
        <f>IFERROR(VLOOKUP($D101,OKJ_2019!$B$2:$I$137,4,FALSE),"nincs kiválasztva szakképesítés")</f>
        <v>nincs kiválasztva szakképesítés</v>
      </c>
      <c r="H101" s="82" t="str">
        <f>IFERROR(VLOOKUP($D101,OKJ_2019!$B$2:$I$137,8,FALSE),"nincs kiválasztva szakképesítés")</f>
        <v>nincs kiválasztva szakképesítés</v>
      </c>
      <c r="I101" s="84"/>
      <c r="J101" s="81"/>
      <c r="K101" s="85" t="str">
        <f t="shared" si="1"/>
        <v/>
      </c>
    </row>
    <row r="102" spans="1:11" s="15" customFormat="1" ht="55.15" customHeight="1" x14ac:dyDescent="0.25">
      <c r="A102" s="26" t="str">
        <f>IFERROR(VLOOKUP(B102,lista!$B$2:$C$46,2,0),"")</f>
        <v/>
      </c>
      <c r="B102" s="27"/>
      <c r="C102" s="27"/>
      <c r="D102" s="193"/>
      <c r="E102" s="82" t="str">
        <f>IFERROR(VLOOKUP($D102,OKJ_2019!$B$2:$I$137,2,FALSE),"nincs kiválasztva szakképesítés")</f>
        <v>nincs kiválasztva szakképesítés</v>
      </c>
      <c r="F102" s="82" t="str">
        <f>IFERROR(VLOOKUP($D102,OKJ_2019!$B$2:$I$137,3,FALSE),"nincs kiválasztva szakképesítés")</f>
        <v>nincs kiválasztva szakképesítés</v>
      </c>
      <c r="G102" s="82" t="str">
        <f>IFERROR(VLOOKUP($D102,OKJ_2019!$B$2:$I$137,4,FALSE),"nincs kiválasztva szakképesítés")</f>
        <v>nincs kiválasztva szakképesítés</v>
      </c>
      <c r="H102" s="82" t="str">
        <f>IFERROR(VLOOKUP($D102,OKJ_2019!$B$2:$I$137,8,FALSE),"nincs kiválasztva szakképesítés")</f>
        <v>nincs kiválasztva szakképesítés</v>
      </c>
      <c r="I102" s="84"/>
      <c r="J102" s="81"/>
      <c r="K102" s="85" t="str">
        <f t="shared" si="1"/>
        <v/>
      </c>
    </row>
    <row r="103" spans="1:11" s="15" customFormat="1" ht="55.15" customHeight="1" x14ac:dyDescent="0.25">
      <c r="A103" s="26" t="str">
        <f>IFERROR(VLOOKUP(B103,lista!$B$2:$C$46,2,0),"")</f>
        <v/>
      </c>
      <c r="B103" s="27"/>
      <c r="C103" s="27"/>
      <c r="D103" s="193"/>
      <c r="E103" s="82" t="str">
        <f>IFERROR(VLOOKUP($D103,OKJ_2019!$B$2:$I$137,2,FALSE),"nincs kiválasztva szakképesítés")</f>
        <v>nincs kiválasztva szakképesítés</v>
      </c>
      <c r="F103" s="82" t="str">
        <f>IFERROR(VLOOKUP($D103,OKJ_2019!$B$2:$I$137,3,FALSE),"nincs kiválasztva szakképesítés")</f>
        <v>nincs kiválasztva szakképesítés</v>
      </c>
      <c r="G103" s="82" t="str">
        <f>IFERROR(VLOOKUP($D103,OKJ_2019!$B$2:$I$137,4,FALSE),"nincs kiválasztva szakképesítés")</f>
        <v>nincs kiválasztva szakképesítés</v>
      </c>
      <c r="H103" s="82" t="str">
        <f>IFERROR(VLOOKUP($D103,OKJ_2019!$B$2:$I$137,8,FALSE),"nincs kiválasztva szakképesítés")</f>
        <v>nincs kiválasztva szakképesítés</v>
      </c>
      <c r="I103" s="84"/>
      <c r="J103" s="81"/>
      <c r="K103" s="85" t="str">
        <f t="shared" si="1"/>
        <v/>
      </c>
    </row>
    <row r="104" spans="1:11" s="15" customFormat="1" ht="55.15" customHeight="1" x14ac:dyDescent="0.25">
      <c r="A104" s="26" t="str">
        <f>IFERROR(VLOOKUP(B104,lista!$B$2:$C$46,2,0),"")</f>
        <v/>
      </c>
      <c r="B104" s="27"/>
      <c r="C104" s="27"/>
      <c r="D104" s="193"/>
      <c r="E104" s="82" t="str">
        <f>IFERROR(VLOOKUP($D104,OKJ_2019!$B$2:$I$137,2,FALSE),"nincs kiválasztva szakképesítés")</f>
        <v>nincs kiválasztva szakképesítés</v>
      </c>
      <c r="F104" s="82" t="str">
        <f>IFERROR(VLOOKUP($D104,OKJ_2019!$B$2:$I$137,3,FALSE),"nincs kiválasztva szakképesítés")</f>
        <v>nincs kiválasztva szakképesítés</v>
      </c>
      <c r="G104" s="82" t="str">
        <f>IFERROR(VLOOKUP($D104,OKJ_2019!$B$2:$I$137,4,FALSE),"nincs kiválasztva szakképesítés")</f>
        <v>nincs kiválasztva szakképesítés</v>
      </c>
      <c r="H104" s="82" t="str">
        <f>IFERROR(VLOOKUP($D104,OKJ_2019!$B$2:$I$137,8,FALSE),"nincs kiválasztva szakképesítés")</f>
        <v>nincs kiválasztva szakképesítés</v>
      </c>
      <c r="I104" s="84"/>
      <c r="J104" s="81"/>
      <c r="K104" s="85" t="str">
        <f t="shared" si="1"/>
        <v/>
      </c>
    </row>
    <row r="105" spans="1:11" s="15" customFormat="1" ht="55.15" customHeight="1" x14ac:dyDescent="0.25">
      <c r="A105" s="26" t="str">
        <f>IFERROR(VLOOKUP(B105,lista!$B$2:$C$46,2,0),"")</f>
        <v/>
      </c>
      <c r="B105" s="27"/>
      <c r="C105" s="27"/>
      <c r="D105" s="193"/>
      <c r="E105" s="82" t="str">
        <f>IFERROR(VLOOKUP($D105,OKJ_2019!$B$2:$I$137,2,FALSE),"nincs kiválasztva szakképesítés")</f>
        <v>nincs kiválasztva szakképesítés</v>
      </c>
      <c r="F105" s="82" t="str">
        <f>IFERROR(VLOOKUP($D105,OKJ_2019!$B$2:$I$137,3,FALSE),"nincs kiválasztva szakképesítés")</f>
        <v>nincs kiválasztva szakképesítés</v>
      </c>
      <c r="G105" s="82" t="str">
        <f>IFERROR(VLOOKUP($D105,OKJ_2019!$B$2:$I$137,4,FALSE),"nincs kiválasztva szakképesítés")</f>
        <v>nincs kiválasztva szakképesítés</v>
      </c>
      <c r="H105" s="82" t="str">
        <f>IFERROR(VLOOKUP($D105,OKJ_2019!$B$2:$I$137,8,FALSE),"nincs kiválasztva szakképesítés")</f>
        <v>nincs kiválasztva szakképesítés</v>
      </c>
      <c r="I105" s="84"/>
      <c r="J105" s="81"/>
      <c r="K105" s="85" t="str">
        <f t="shared" si="1"/>
        <v/>
      </c>
    </row>
    <row r="106" spans="1:11" s="15" customFormat="1" ht="55.15" customHeight="1" x14ac:dyDescent="0.25">
      <c r="A106" s="26" t="str">
        <f>IFERROR(VLOOKUP(B106,lista!$B$2:$C$46,2,0),"")</f>
        <v/>
      </c>
      <c r="B106" s="27"/>
      <c r="C106" s="27"/>
      <c r="D106" s="193"/>
      <c r="E106" s="82" t="str">
        <f>IFERROR(VLOOKUP($D106,OKJ_2019!$B$2:$I$137,2,FALSE),"nincs kiválasztva szakképesítés")</f>
        <v>nincs kiválasztva szakképesítés</v>
      </c>
      <c r="F106" s="82" t="str">
        <f>IFERROR(VLOOKUP($D106,OKJ_2019!$B$2:$I$137,3,FALSE),"nincs kiválasztva szakképesítés")</f>
        <v>nincs kiválasztva szakképesítés</v>
      </c>
      <c r="G106" s="82" t="str">
        <f>IFERROR(VLOOKUP($D106,OKJ_2019!$B$2:$I$137,4,FALSE),"nincs kiválasztva szakképesítés")</f>
        <v>nincs kiválasztva szakképesítés</v>
      </c>
      <c r="H106" s="82" t="str">
        <f>IFERROR(VLOOKUP($D106,OKJ_2019!$B$2:$I$137,8,FALSE),"nincs kiválasztva szakképesítés")</f>
        <v>nincs kiválasztva szakképesítés</v>
      </c>
      <c r="I106" s="84"/>
      <c r="J106" s="81"/>
      <c r="K106" s="85" t="str">
        <f t="shared" si="1"/>
        <v/>
      </c>
    </row>
    <row r="107" spans="1:11" s="15" customFormat="1" ht="55.15" customHeight="1" x14ac:dyDescent="0.25">
      <c r="A107" s="26" t="str">
        <f>IFERROR(VLOOKUP(B107,lista!$B$2:$C$46,2,0),"")</f>
        <v/>
      </c>
      <c r="B107" s="27"/>
      <c r="C107" s="27"/>
      <c r="D107" s="193"/>
      <c r="E107" s="82" t="str">
        <f>IFERROR(VLOOKUP($D107,OKJ_2019!$B$2:$I$137,2,FALSE),"nincs kiválasztva szakképesítés")</f>
        <v>nincs kiválasztva szakképesítés</v>
      </c>
      <c r="F107" s="82" t="str">
        <f>IFERROR(VLOOKUP($D107,OKJ_2019!$B$2:$I$137,3,FALSE),"nincs kiválasztva szakképesítés")</f>
        <v>nincs kiválasztva szakképesítés</v>
      </c>
      <c r="G107" s="82" t="str">
        <f>IFERROR(VLOOKUP($D107,OKJ_2019!$B$2:$I$137,4,FALSE),"nincs kiválasztva szakképesítés")</f>
        <v>nincs kiválasztva szakképesítés</v>
      </c>
      <c r="H107" s="82" t="str">
        <f>IFERROR(VLOOKUP($D107,OKJ_2019!$B$2:$I$137,8,FALSE),"nincs kiválasztva szakképesítés")</f>
        <v>nincs kiválasztva szakképesítés</v>
      </c>
      <c r="I107" s="84"/>
      <c r="J107" s="81"/>
      <c r="K107" s="85" t="str">
        <f t="shared" si="1"/>
        <v/>
      </c>
    </row>
    <row r="108" spans="1:11" s="15" customFormat="1" ht="55.15" customHeight="1" x14ac:dyDescent="0.25">
      <c r="A108" s="26" t="str">
        <f>IFERROR(VLOOKUP(B108,lista!$B$2:$C$46,2,0),"")</f>
        <v/>
      </c>
      <c r="B108" s="27"/>
      <c r="C108" s="27"/>
      <c r="D108" s="193"/>
      <c r="E108" s="82" t="str">
        <f>IFERROR(VLOOKUP($D108,OKJ_2019!$B$2:$I$137,2,FALSE),"nincs kiválasztva szakképesítés")</f>
        <v>nincs kiválasztva szakképesítés</v>
      </c>
      <c r="F108" s="82" t="str">
        <f>IFERROR(VLOOKUP($D108,OKJ_2019!$B$2:$I$137,3,FALSE),"nincs kiválasztva szakképesítés")</f>
        <v>nincs kiválasztva szakképesítés</v>
      </c>
      <c r="G108" s="82" t="str">
        <f>IFERROR(VLOOKUP($D108,OKJ_2019!$B$2:$I$137,4,FALSE),"nincs kiválasztva szakképesítés")</f>
        <v>nincs kiválasztva szakképesítés</v>
      </c>
      <c r="H108" s="82" t="str">
        <f>IFERROR(VLOOKUP($D108,OKJ_2019!$B$2:$I$137,8,FALSE),"nincs kiválasztva szakképesítés")</f>
        <v>nincs kiválasztva szakképesítés</v>
      </c>
      <c r="I108" s="84"/>
      <c r="J108" s="81"/>
      <c r="K108" s="85" t="str">
        <f t="shared" si="1"/>
        <v/>
      </c>
    </row>
    <row r="109" spans="1:11" s="15" customFormat="1" ht="55.15" customHeight="1" x14ac:dyDescent="0.25">
      <c r="A109" s="26" t="str">
        <f>IFERROR(VLOOKUP(B109,lista!$B$2:$C$46,2,0),"")</f>
        <v/>
      </c>
      <c r="B109" s="27"/>
      <c r="C109" s="27"/>
      <c r="D109" s="193"/>
      <c r="E109" s="82" t="str">
        <f>IFERROR(VLOOKUP($D109,OKJ_2019!$B$2:$I$137,2,FALSE),"nincs kiválasztva szakképesítés")</f>
        <v>nincs kiválasztva szakképesítés</v>
      </c>
      <c r="F109" s="82" t="str">
        <f>IFERROR(VLOOKUP($D109,OKJ_2019!$B$2:$I$137,3,FALSE),"nincs kiválasztva szakképesítés")</f>
        <v>nincs kiválasztva szakképesítés</v>
      </c>
      <c r="G109" s="82" t="str">
        <f>IFERROR(VLOOKUP($D109,OKJ_2019!$B$2:$I$137,4,FALSE),"nincs kiválasztva szakképesítés")</f>
        <v>nincs kiválasztva szakképesítés</v>
      </c>
      <c r="H109" s="82" t="str">
        <f>IFERROR(VLOOKUP($D109,OKJ_2019!$B$2:$I$137,8,FALSE),"nincs kiválasztva szakképesítés")</f>
        <v>nincs kiválasztva szakképesítés</v>
      </c>
      <c r="I109" s="84"/>
      <c r="J109" s="81"/>
      <c r="K109" s="85" t="str">
        <f t="shared" si="1"/>
        <v/>
      </c>
    </row>
    <row r="110" spans="1:11" s="15" customFormat="1" ht="55.15" customHeight="1" x14ac:dyDescent="0.25">
      <c r="A110" s="26" t="str">
        <f>IFERROR(VLOOKUP(B110,lista!$B$2:$C$46,2,0),"")</f>
        <v/>
      </c>
      <c r="B110" s="27"/>
      <c r="C110" s="27"/>
      <c r="D110" s="193"/>
      <c r="E110" s="82" t="str">
        <f>IFERROR(VLOOKUP($D110,OKJ_2019!$B$2:$I$137,2,FALSE),"nincs kiválasztva szakképesítés")</f>
        <v>nincs kiválasztva szakképesítés</v>
      </c>
      <c r="F110" s="82" t="str">
        <f>IFERROR(VLOOKUP($D110,OKJ_2019!$B$2:$I$137,3,FALSE),"nincs kiválasztva szakképesítés")</f>
        <v>nincs kiválasztva szakképesítés</v>
      </c>
      <c r="G110" s="82" t="str">
        <f>IFERROR(VLOOKUP($D110,OKJ_2019!$B$2:$I$137,4,FALSE),"nincs kiválasztva szakképesítés")</f>
        <v>nincs kiválasztva szakképesítés</v>
      </c>
      <c r="H110" s="82" t="str">
        <f>IFERROR(VLOOKUP($D110,OKJ_2019!$B$2:$I$137,8,FALSE),"nincs kiválasztva szakképesítés")</f>
        <v>nincs kiválasztva szakképesítés</v>
      </c>
      <c r="I110" s="84"/>
      <c r="J110" s="81"/>
      <c r="K110" s="85" t="str">
        <f t="shared" si="1"/>
        <v/>
      </c>
    </row>
    <row r="111" spans="1:11" s="15" customFormat="1" ht="55.15" customHeight="1" x14ac:dyDescent="0.25">
      <c r="A111" s="26" t="str">
        <f>IFERROR(VLOOKUP(B111,lista!$B$2:$C$46,2,0),"")</f>
        <v/>
      </c>
      <c r="B111" s="27"/>
      <c r="C111" s="27"/>
      <c r="D111" s="193"/>
      <c r="E111" s="82" t="str">
        <f>IFERROR(VLOOKUP($D111,OKJ_2019!$B$2:$I$137,2,FALSE),"nincs kiválasztva szakképesítés")</f>
        <v>nincs kiválasztva szakképesítés</v>
      </c>
      <c r="F111" s="82" t="str">
        <f>IFERROR(VLOOKUP($D111,OKJ_2019!$B$2:$I$137,3,FALSE),"nincs kiválasztva szakképesítés")</f>
        <v>nincs kiválasztva szakképesítés</v>
      </c>
      <c r="G111" s="82" t="str">
        <f>IFERROR(VLOOKUP($D111,OKJ_2019!$B$2:$I$137,4,FALSE),"nincs kiválasztva szakképesítés")</f>
        <v>nincs kiválasztva szakképesítés</v>
      </c>
      <c r="H111" s="82" t="str">
        <f>IFERROR(VLOOKUP($D111,OKJ_2019!$B$2:$I$137,8,FALSE),"nincs kiválasztva szakképesítés")</f>
        <v>nincs kiválasztva szakképesítés</v>
      </c>
      <c r="I111" s="84"/>
      <c r="J111" s="81"/>
      <c r="K111" s="85" t="str">
        <f t="shared" si="1"/>
        <v/>
      </c>
    </row>
    <row r="112" spans="1:11" s="15" customFormat="1" ht="55.15" customHeight="1" x14ac:dyDescent="0.25">
      <c r="A112" s="26" t="str">
        <f>IFERROR(VLOOKUP(B112,lista!$B$2:$C$46,2,0),"")</f>
        <v/>
      </c>
      <c r="B112" s="27"/>
      <c r="C112" s="27"/>
      <c r="D112" s="193"/>
      <c r="E112" s="82" t="str">
        <f>IFERROR(VLOOKUP($D112,OKJ_2019!$B$2:$I$137,2,FALSE),"nincs kiválasztva szakképesítés")</f>
        <v>nincs kiválasztva szakképesítés</v>
      </c>
      <c r="F112" s="82" t="str">
        <f>IFERROR(VLOOKUP($D112,OKJ_2019!$B$2:$I$137,3,FALSE),"nincs kiválasztva szakképesítés")</f>
        <v>nincs kiválasztva szakképesítés</v>
      </c>
      <c r="G112" s="82" t="str">
        <f>IFERROR(VLOOKUP($D112,OKJ_2019!$B$2:$I$137,4,FALSE),"nincs kiválasztva szakképesítés")</f>
        <v>nincs kiválasztva szakképesítés</v>
      </c>
      <c r="H112" s="82" t="str">
        <f>IFERROR(VLOOKUP($D112,OKJ_2019!$B$2:$I$137,8,FALSE),"nincs kiválasztva szakképesítés")</f>
        <v>nincs kiválasztva szakképesítés</v>
      </c>
      <c r="I112" s="84"/>
      <c r="J112" s="81"/>
      <c r="K112" s="85" t="str">
        <f t="shared" si="1"/>
        <v/>
      </c>
    </row>
    <row r="113" spans="1:11" s="15" customFormat="1" ht="55.15" customHeight="1" x14ac:dyDescent="0.25">
      <c r="A113" s="26" t="str">
        <f>IFERROR(VLOOKUP(B113,lista!$B$2:$C$46,2,0),"")</f>
        <v/>
      </c>
      <c r="B113" s="27"/>
      <c r="C113" s="27"/>
      <c r="D113" s="193"/>
      <c r="E113" s="82" t="str">
        <f>IFERROR(VLOOKUP($D113,OKJ_2019!$B$2:$I$137,2,FALSE),"nincs kiválasztva szakképesítés")</f>
        <v>nincs kiválasztva szakképesítés</v>
      </c>
      <c r="F113" s="82" t="str">
        <f>IFERROR(VLOOKUP($D113,OKJ_2019!$B$2:$I$137,3,FALSE),"nincs kiválasztva szakképesítés")</f>
        <v>nincs kiválasztva szakképesítés</v>
      </c>
      <c r="G113" s="82" t="str">
        <f>IFERROR(VLOOKUP($D113,OKJ_2019!$B$2:$I$137,4,FALSE),"nincs kiválasztva szakképesítés")</f>
        <v>nincs kiválasztva szakképesítés</v>
      </c>
      <c r="H113" s="82" t="str">
        <f>IFERROR(VLOOKUP($D113,OKJ_2019!$B$2:$I$137,8,FALSE),"nincs kiválasztva szakképesítés")</f>
        <v>nincs kiválasztva szakképesítés</v>
      </c>
      <c r="I113" s="84"/>
      <c r="J113" s="81"/>
      <c r="K113" s="85" t="str">
        <f t="shared" si="1"/>
        <v/>
      </c>
    </row>
    <row r="114" spans="1:11" s="15" customFormat="1" ht="55.15" customHeight="1" x14ac:dyDescent="0.25">
      <c r="A114" s="26" t="str">
        <f>IFERROR(VLOOKUP(B114,lista!$B$2:$C$46,2,0),"")</f>
        <v/>
      </c>
      <c r="B114" s="27"/>
      <c r="C114" s="27"/>
      <c r="D114" s="193"/>
      <c r="E114" s="82" t="str">
        <f>IFERROR(VLOOKUP($D114,OKJ_2019!$B$2:$I$137,2,FALSE),"nincs kiválasztva szakképesítés")</f>
        <v>nincs kiválasztva szakképesítés</v>
      </c>
      <c r="F114" s="82" t="str">
        <f>IFERROR(VLOOKUP($D114,OKJ_2019!$B$2:$I$137,3,FALSE),"nincs kiválasztva szakképesítés")</f>
        <v>nincs kiválasztva szakképesítés</v>
      </c>
      <c r="G114" s="82" t="str">
        <f>IFERROR(VLOOKUP($D114,OKJ_2019!$B$2:$I$137,4,FALSE),"nincs kiválasztva szakképesítés")</f>
        <v>nincs kiválasztva szakképesítés</v>
      </c>
      <c r="H114" s="82" t="str">
        <f>IFERROR(VLOOKUP($D114,OKJ_2019!$B$2:$I$137,8,FALSE),"nincs kiválasztva szakképesítés")</f>
        <v>nincs kiválasztva szakképesítés</v>
      </c>
      <c r="I114" s="84"/>
      <c r="J114" s="81"/>
      <c r="K114" s="85" t="str">
        <f t="shared" si="1"/>
        <v/>
      </c>
    </row>
    <row r="115" spans="1:11" s="15" customFormat="1" ht="55.15" customHeight="1" x14ac:dyDescent="0.25">
      <c r="A115" s="26" t="str">
        <f>IFERROR(VLOOKUP(B115,lista!$B$2:$C$46,2,0),"")</f>
        <v/>
      </c>
      <c r="B115" s="27"/>
      <c r="C115" s="27"/>
      <c r="D115" s="193"/>
      <c r="E115" s="82" t="str">
        <f>IFERROR(VLOOKUP($D115,OKJ_2019!$B$2:$I$137,2,FALSE),"nincs kiválasztva szakképesítés")</f>
        <v>nincs kiválasztva szakképesítés</v>
      </c>
      <c r="F115" s="82" t="str">
        <f>IFERROR(VLOOKUP($D115,OKJ_2019!$B$2:$I$137,3,FALSE),"nincs kiválasztva szakképesítés")</f>
        <v>nincs kiválasztva szakképesítés</v>
      </c>
      <c r="G115" s="82" t="str">
        <f>IFERROR(VLOOKUP($D115,OKJ_2019!$B$2:$I$137,4,FALSE),"nincs kiválasztva szakképesítés")</f>
        <v>nincs kiválasztva szakképesítés</v>
      </c>
      <c r="H115" s="82" t="str">
        <f>IFERROR(VLOOKUP($D115,OKJ_2019!$B$2:$I$137,8,FALSE),"nincs kiválasztva szakképesítés")</f>
        <v>nincs kiválasztva szakképesítés</v>
      </c>
      <c r="I115" s="84"/>
      <c r="J115" s="81"/>
      <c r="K115" s="85" t="str">
        <f t="shared" si="1"/>
        <v/>
      </c>
    </row>
    <row r="116" spans="1:11" s="15" customFormat="1" ht="55.15" customHeight="1" x14ac:dyDescent="0.25">
      <c r="A116" s="26" t="str">
        <f>IFERROR(VLOOKUP(B116,lista!$B$2:$C$46,2,0),"")</f>
        <v/>
      </c>
      <c r="B116" s="27"/>
      <c r="C116" s="27"/>
      <c r="D116" s="193"/>
      <c r="E116" s="82" t="str">
        <f>IFERROR(VLOOKUP($D116,OKJ_2019!$B$2:$I$137,2,FALSE),"nincs kiválasztva szakképesítés")</f>
        <v>nincs kiválasztva szakképesítés</v>
      </c>
      <c r="F116" s="82" t="str">
        <f>IFERROR(VLOOKUP($D116,OKJ_2019!$B$2:$I$137,3,FALSE),"nincs kiválasztva szakképesítés")</f>
        <v>nincs kiválasztva szakképesítés</v>
      </c>
      <c r="G116" s="82" t="str">
        <f>IFERROR(VLOOKUP($D116,OKJ_2019!$B$2:$I$137,4,FALSE),"nincs kiválasztva szakképesítés")</f>
        <v>nincs kiválasztva szakképesítés</v>
      </c>
      <c r="H116" s="82" t="str">
        <f>IFERROR(VLOOKUP($D116,OKJ_2019!$B$2:$I$137,8,FALSE),"nincs kiválasztva szakképesítés")</f>
        <v>nincs kiválasztva szakképesítés</v>
      </c>
      <c r="I116" s="84"/>
      <c r="J116" s="81"/>
      <c r="K116" s="85" t="str">
        <f t="shared" si="1"/>
        <v/>
      </c>
    </row>
    <row r="117" spans="1:11" s="15" customFormat="1" ht="55.15" customHeight="1" x14ac:dyDescent="0.25">
      <c r="A117" s="26" t="str">
        <f>IFERROR(VLOOKUP(B117,lista!$B$2:$C$46,2,0),"")</f>
        <v/>
      </c>
      <c r="B117" s="27"/>
      <c r="C117" s="27"/>
      <c r="D117" s="193"/>
      <c r="E117" s="82" t="str">
        <f>IFERROR(VLOOKUP($D117,OKJ_2019!$B$2:$I$137,2,FALSE),"nincs kiválasztva szakképesítés")</f>
        <v>nincs kiválasztva szakképesítés</v>
      </c>
      <c r="F117" s="82" t="str">
        <f>IFERROR(VLOOKUP($D117,OKJ_2019!$B$2:$I$137,3,FALSE),"nincs kiválasztva szakképesítés")</f>
        <v>nincs kiválasztva szakképesítés</v>
      </c>
      <c r="G117" s="82" t="str">
        <f>IFERROR(VLOOKUP($D117,OKJ_2019!$B$2:$I$137,4,FALSE),"nincs kiválasztva szakképesítés")</f>
        <v>nincs kiválasztva szakképesítés</v>
      </c>
      <c r="H117" s="82" t="str">
        <f>IFERROR(VLOOKUP($D117,OKJ_2019!$B$2:$I$137,8,FALSE),"nincs kiválasztva szakképesítés")</f>
        <v>nincs kiválasztva szakképesítés</v>
      </c>
      <c r="I117" s="84"/>
      <c r="J117" s="81"/>
      <c r="K117" s="85" t="str">
        <f t="shared" si="1"/>
        <v/>
      </c>
    </row>
    <row r="118" spans="1:11" s="15" customFormat="1" ht="55.15" customHeight="1" x14ac:dyDescent="0.25">
      <c r="A118" s="26" t="str">
        <f>IFERROR(VLOOKUP(B118,lista!$B$2:$C$46,2,0),"")</f>
        <v/>
      </c>
      <c r="B118" s="27"/>
      <c r="C118" s="27"/>
      <c r="D118" s="193"/>
      <c r="E118" s="82" t="str">
        <f>IFERROR(VLOOKUP($D118,OKJ_2019!$B$2:$I$137,2,FALSE),"nincs kiválasztva szakképesítés")</f>
        <v>nincs kiválasztva szakképesítés</v>
      </c>
      <c r="F118" s="82" t="str">
        <f>IFERROR(VLOOKUP($D118,OKJ_2019!$B$2:$I$137,3,FALSE),"nincs kiválasztva szakképesítés")</f>
        <v>nincs kiválasztva szakképesítés</v>
      </c>
      <c r="G118" s="82" t="str">
        <f>IFERROR(VLOOKUP($D118,OKJ_2019!$B$2:$I$137,4,FALSE),"nincs kiválasztva szakképesítés")</f>
        <v>nincs kiválasztva szakképesítés</v>
      </c>
      <c r="H118" s="82" t="str">
        <f>IFERROR(VLOOKUP($D118,OKJ_2019!$B$2:$I$137,8,FALSE),"nincs kiválasztva szakképesítés")</f>
        <v>nincs kiválasztva szakképesítés</v>
      </c>
      <c r="I118" s="84"/>
      <c r="J118" s="81"/>
      <c r="K118" s="85" t="str">
        <f t="shared" si="1"/>
        <v/>
      </c>
    </row>
    <row r="119" spans="1:11" s="15" customFormat="1" ht="55.15" customHeight="1" x14ac:dyDescent="0.25">
      <c r="A119" s="26" t="str">
        <f>IFERROR(VLOOKUP(B119,lista!$B$2:$C$46,2,0),"")</f>
        <v/>
      </c>
      <c r="B119" s="27"/>
      <c r="C119" s="27"/>
      <c r="D119" s="193"/>
      <c r="E119" s="82" t="str">
        <f>IFERROR(VLOOKUP($D119,OKJ_2019!$B$2:$I$137,2,FALSE),"nincs kiválasztva szakképesítés")</f>
        <v>nincs kiválasztva szakképesítés</v>
      </c>
      <c r="F119" s="82" t="str">
        <f>IFERROR(VLOOKUP($D119,OKJ_2019!$B$2:$I$137,3,FALSE),"nincs kiválasztva szakképesítés")</f>
        <v>nincs kiválasztva szakképesítés</v>
      </c>
      <c r="G119" s="82" t="str">
        <f>IFERROR(VLOOKUP($D119,OKJ_2019!$B$2:$I$137,4,FALSE),"nincs kiválasztva szakképesítés")</f>
        <v>nincs kiválasztva szakképesítés</v>
      </c>
      <c r="H119" s="82" t="str">
        <f>IFERROR(VLOOKUP($D119,OKJ_2019!$B$2:$I$137,8,FALSE),"nincs kiválasztva szakképesítés")</f>
        <v>nincs kiválasztva szakképesítés</v>
      </c>
      <c r="I119" s="84"/>
      <c r="J119" s="81"/>
      <c r="K119" s="85" t="str">
        <f t="shared" si="1"/>
        <v/>
      </c>
    </row>
    <row r="120" spans="1:11" s="15" customFormat="1" ht="55.15" customHeight="1" x14ac:dyDescent="0.25">
      <c r="A120" s="26" t="str">
        <f>IFERROR(VLOOKUP(B120,lista!$B$2:$C$46,2,0),"")</f>
        <v/>
      </c>
      <c r="B120" s="27"/>
      <c r="C120" s="27"/>
      <c r="D120" s="193"/>
      <c r="E120" s="82" t="str">
        <f>IFERROR(VLOOKUP($D120,OKJ_2019!$B$2:$I$137,2,FALSE),"nincs kiválasztva szakképesítés")</f>
        <v>nincs kiválasztva szakképesítés</v>
      </c>
      <c r="F120" s="82" t="str">
        <f>IFERROR(VLOOKUP($D120,OKJ_2019!$B$2:$I$137,3,FALSE),"nincs kiválasztva szakképesítés")</f>
        <v>nincs kiválasztva szakképesítés</v>
      </c>
      <c r="G120" s="82" t="str">
        <f>IFERROR(VLOOKUP($D120,OKJ_2019!$B$2:$I$137,4,FALSE),"nincs kiválasztva szakképesítés")</f>
        <v>nincs kiválasztva szakképesítés</v>
      </c>
      <c r="H120" s="82" t="str">
        <f>IFERROR(VLOOKUP($D120,OKJ_2019!$B$2:$I$137,8,FALSE),"nincs kiválasztva szakképesítés")</f>
        <v>nincs kiválasztva szakképesítés</v>
      </c>
      <c r="I120" s="84"/>
      <c r="J120" s="81"/>
      <c r="K120" s="85" t="str">
        <f t="shared" si="1"/>
        <v/>
      </c>
    </row>
    <row r="121" spans="1:11" s="15" customFormat="1" ht="55.15" customHeight="1" x14ac:dyDescent="0.25">
      <c r="A121" s="26" t="str">
        <f>IFERROR(VLOOKUP(B121,lista!$B$2:$C$46,2,0),"")</f>
        <v/>
      </c>
      <c r="B121" s="27"/>
      <c r="C121" s="27"/>
      <c r="D121" s="193"/>
      <c r="E121" s="82" t="str">
        <f>IFERROR(VLOOKUP($D121,OKJ_2019!$B$2:$I$137,2,FALSE),"nincs kiválasztva szakképesítés")</f>
        <v>nincs kiválasztva szakképesítés</v>
      </c>
      <c r="F121" s="82" t="str">
        <f>IFERROR(VLOOKUP($D121,OKJ_2019!$B$2:$I$137,3,FALSE),"nincs kiválasztva szakképesítés")</f>
        <v>nincs kiválasztva szakképesítés</v>
      </c>
      <c r="G121" s="82" t="str">
        <f>IFERROR(VLOOKUP($D121,OKJ_2019!$B$2:$I$137,4,FALSE),"nincs kiválasztva szakképesítés")</f>
        <v>nincs kiválasztva szakképesítés</v>
      </c>
      <c r="H121" s="82" t="str">
        <f>IFERROR(VLOOKUP($D121,OKJ_2019!$B$2:$I$137,8,FALSE),"nincs kiválasztva szakképesítés")</f>
        <v>nincs kiválasztva szakképesítés</v>
      </c>
      <c r="I121" s="84"/>
      <c r="J121" s="81"/>
      <c r="K121" s="85" t="str">
        <f t="shared" si="1"/>
        <v/>
      </c>
    </row>
    <row r="122" spans="1:11" s="15" customFormat="1" ht="55.15" customHeight="1" x14ac:dyDescent="0.25">
      <c r="A122" s="26" t="str">
        <f>IFERROR(VLOOKUP(B122,lista!$B$2:$C$46,2,0),"")</f>
        <v/>
      </c>
      <c r="B122" s="27"/>
      <c r="C122" s="27"/>
      <c r="D122" s="193"/>
      <c r="E122" s="82" t="str">
        <f>IFERROR(VLOOKUP($D122,OKJ_2019!$B$2:$I$137,2,FALSE),"nincs kiválasztva szakképesítés")</f>
        <v>nincs kiválasztva szakképesítés</v>
      </c>
      <c r="F122" s="82" t="str">
        <f>IFERROR(VLOOKUP($D122,OKJ_2019!$B$2:$I$137,3,FALSE),"nincs kiválasztva szakképesítés")</f>
        <v>nincs kiválasztva szakképesítés</v>
      </c>
      <c r="G122" s="82" t="str">
        <f>IFERROR(VLOOKUP($D122,OKJ_2019!$B$2:$I$137,4,FALSE),"nincs kiválasztva szakképesítés")</f>
        <v>nincs kiválasztva szakképesítés</v>
      </c>
      <c r="H122" s="82" t="str">
        <f>IFERROR(VLOOKUP($D122,OKJ_2019!$B$2:$I$137,8,FALSE),"nincs kiválasztva szakképesítés")</f>
        <v>nincs kiválasztva szakképesítés</v>
      </c>
      <c r="I122" s="84"/>
      <c r="J122" s="81"/>
      <c r="K122" s="85" t="str">
        <f t="shared" si="1"/>
        <v/>
      </c>
    </row>
    <row r="123" spans="1:11" s="15" customFormat="1" ht="55.15" customHeight="1" x14ac:dyDescent="0.25">
      <c r="A123" s="26" t="str">
        <f>IFERROR(VLOOKUP(B123,lista!$B$2:$C$46,2,0),"")</f>
        <v/>
      </c>
      <c r="B123" s="27"/>
      <c r="C123" s="27"/>
      <c r="D123" s="193"/>
      <c r="E123" s="82" t="str">
        <f>IFERROR(VLOOKUP($D123,OKJ_2019!$B$2:$I$137,2,FALSE),"nincs kiválasztva szakképesítés")</f>
        <v>nincs kiválasztva szakképesítés</v>
      </c>
      <c r="F123" s="82" t="str">
        <f>IFERROR(VLOOKUP($D123,OKJ_2019!$B$2:$I$137,3,FALSE),"nincs kiválasztva szakképesítés")</f>
        <v>nincs kiválasztva szakképesítés</v>
      </c>
      <c r="G123" s="82" t="str">
        <f>IFERROR(VLOOKUP($D123,OKJ_2019!$B$2:$I$137,4,FALSE),"nincs kiválasztva szakképesítés")</f>
        <v>nincs kiválasztva szakképesítés</v>
      </c>
      <c r="H123" s="82" t="str">
        <f>IFERROR(VLOOKUP($D123,OKJ_2019!$B$2:$I$137,8,FALSE),"nincs kiválasztva szakképesítés")</f>
        <v>nincs kiválasztva szakképesítés</v>
      </c>
      <c r="I123" s="84"/>
      <c r="J123" s="81"/>
      <c r="K123" s="85" t="str">
        <f t="shared" si="1"/>
        <v/>
      </c>
    </row>
    <row r="124" spans="1:11" s="15" customFormat="1" ht="55.15" customHeight="1" x14ac:dyDescent="0.25">
      <c r="A124" s="26" t="str">
        <f>IFERROR(VLOOKUP(B124,lista!$B$2:$C$46,2,0),"")</f>
        <v/>
      </c>
      <c r="B124" s="27"/>
      <c r="C124" s="27"/>
      <c r="D124" s="193"/>
      <c r="E124" s="82" t="str">
        <f>IFERROR(VLOOKUP($D124,OKJ_2019!$B$2:$I$137,2,FALSE),"nincs kiválasztva szakképesítés")</f>
        <v>nincs kiválasztva szakképesítés</v>
      </c>
      <c r="F124" s="82" t="str">
        <f>IFERROR(VLOOKUP($D124,OKJ_2019!$B$2:$I$137,3,FALSE),"nincs kiválasztva szakképesítés")</f>
        <v>nincs kiválasztva szakképesítés</v>
      </c>
      <c r="G124" s="82" t="str">
        <f>IFERROR(VLOOKUP($D124,OKJ_2019!$B$2:$I$137,4,FALSE),"nincs kiválasztva szakképesítés")</f>
        <v>nincs kiválasztva szakképesítés</v>
      </c>
      <c r="H124" s="82" t="str">
        <f>IFERROR(VLOOKUP($D124,OKJ_2019!$B$2:$I$137,8,FALSE),"nincs kiválasztva szakképesítés")</f>
        <v>nincs kiválasztva szakképesítés</v>
      </c>
      <c r="I124" s="84"/>
      <c r="J124" s="81"/>
      <c r="K124" s="85" t="str">
        <f t="shared" si="1"/>
        <v/>
      </c>
    </row>
    <row r="125" spans="1:11" s="15" customFormat="1" ht="55.15" customHeight="1" x14ac:dyDescent="0.25">
      <c r="A125" s="26" t="str">
        <f>IFERROR(VLOOKUP(B125,lista!$B$2:$C$46,2,0),"")</f>
        <v/>
      </c>
      <c r="B125" s="27"/>
      <c r="C125" s="27"/>
      <c r="D125" s="193"/>
      <c r="E125" s="82" t="str">
        <f>IFERROR(VLOOKUP($D125,OKJ_2019!$B$2:$I$137,2,FALSE),"nincs kiválasztva szakképesítés")</f>
        <v>nincs kiválasztva szakképesítés</v>
      </c>
      <c r="F125" s="82" t="str">
        <f>IFERROR(VLOOKUP($D125,OKJ_2019!$B$2:$I$137,3,FALSE),"nincs kiválasztva szakképesítés")</f>
        <v>nincs kiválasztva szakképesítés</v>
      </c>
      <c r="G125" s="82" t="str">
        <f>IFERROR(VLOOKUP($D125,OKJ_2019!$B$2:$I$137,4,FALSE),"nincs kiválasztva szakképesítés")</f>
        <v>nincs kiválasztva szakképesítés</v>
      </c>
      <c r="H125" s="82" t="str">
        <f>IFERROR(VLOOKUP($D125,OKJ_2019!$B$2:$I$137,8,FALSE),"nincs kiválasztva szakképesítés")</f>
        <v>nincs kiválasztva szakképesítés</v>
      </c>
      <c r="I125" s="84"/>
      <c r="J125" s="81"/>
      <c r="K125" s="85" t="str">
        <f t="shared" si="1"/>
        <v/>
      </c>
    </row>
    <row r="126" spans="1:11" s="15" customFormat="1" ht="55.15" customHeight="1" x14ac:dyDescent="0.25">
      <c r="A126" s="26" t="str">
        <f>IFERROR(VLOOKUP(B126,lista!$B$2:$C$46,2,0),"")</f>
        <v/>
      </c>
      <c r="B126" s="27"/>
      <c r="C126" s="27"/>
      <c r="D126" s="193"/>
      <c r="E126" s="82" t="str">
        <f>IFERROR(VLOOKUP($D126,OKJ_2019!$B$2:$I$137,2,FALSE),"nincs kiválasztva szakképesítés")</f>
        <v>nincs kiválasztva szakképesítés</v>
      </c>
      <c r="F126" s="82" t="str">
        <f>IFERROR(VLOOKUP($D126,OKJ_2019!$B$2:$I$137,3,FALSE),"nincs kiválasztva szakképesítés")</f>
        <v>nincs kiválasztva szakképesítés</v>
      </c>
      <c r="G126" s="82" t="str">
        <f>IFERROR(VLOOKUP($D126,OKJ_2019!$B$2:$I$137,4,FALSE),"nincs kiválasztva szakképesítés")</f>
        <v>nincs kiválasztva szakképesítés</v>
      </c>
      <c r="H126" s="82" t="str">
        <f>IFERROR(VLOOKUP($D126,OKJ_2019!$B$2:$I$137,8,FALSE),"nincs kiválasztva szakképesítés")</f>
        <v>nincs kiválasztva szakképesítés</v>
      </c>
      <c r="I126" s="84"/>
      <c r="J126" s="81"/>
      <c r="K126" s="85" t="str">
        <f t="shared" si="1"/>
        <v/>
      </c>
    </row>
    <row r="127" spans="1:11" s="15" customFormat="1" ht="55.15" customHeight="1" x14ac:dyDescent="0.25">
      <c r="A127" s="26" t="str">
        <f>IFERROR(VLOOKUP(B127,lista!$B$2:$C$46,2,0),"")</f>
        <v/>
      </c>
      <c r="B127" s="27"/>
      <c r="C127" s="27"/>
      <c r="D127" s="193"/>
      <c r="E127" s="82" t="str">
        <f>IFERROR(VLOOKUP($D127,OKJ_2019!$B$2:$I$137,2,FALSE),"nincs kiválasztva szakképesítés")</f>
        <v>nincs kiválasztva szakképesítés</v>
      </c>
      <c r="F127" s="82" t="str">
        <f>IFERROR(VLOOKUP($D127,OKJ_2019!$B$2:$I$137,3,FALSE),"nincs kiválasztva szakképesítés")</f>
        <v>nincs kiválasztva szakképesítés</v>
      </c>
      <c r="G127" s="82" t="str">
        <f>IFERROR(VLOOKUP($D127,OKJ_2019!$B$2:$I$137,4,FALSE),"nincs kiválasztva szakképesítés")</f>
        <v>nincs kiválasztva szakképesítés</v>
      </c>
      <c r="H127" s="82" t="str">
        <f>IFERROR(VLOOKUP($D127,OKJ_2019!$B$2:$I$137,8,FALSE),"nincs kiválasztva szakképesítés")</f>
        <v>nincs kiválasztva szakképesítés</v>
      </c>
      <c r="I127" s="84"/>
      <c r="J127" s="81"/>
      <c r="K127" s="85" t="str">
        <f t="shared" si="1"/>
        <v/>
      </c>
    </row>
    <row r="128" spans="1:11" s="15" customFormat="1" ht="55.15" customHeight="1" x14ac:dyDescent="0.25">
      <c r="A128" s="26" t="str">
        <f>IFERROR(VLOOKUP(B128,lista!$B$2:$C$46,2,0),"")</f>
        <v/>
      </c>
      <c r="B128" s="27"/>
      <c r="C128" s="27"/>
      <c r="D128" s="193"/>
      <c r="E128" s="82" t="str">
        <f>IFERROR(VLOOKUP($D128,OKJ_2019!$B$2:$I$137,2,FALSE),"nincs kiválasztva szakképesítés")</f>
        <v>nincs kiválasztva szakképesítés</v>
      </c>
      <c r="F128" s="82" t="str">
        <f>IFERROR(VLOOKUP($D128,OKJ_2019!$B$2:$I$137,3,FALSE),"nincs kiválasztva szakképesítés")</f>
        <v>nincs kiválasztva szakképesítés</v>
      </c>
      <c r="G128" s="82" t="str">
        <f>IFERROR(VLOOKUP($D128,OKJ_2019!$B$2:$I$137,4,FALSE),"nincs kiválasztva szakképesítés")</f>
        <v>nincs kiválasztva szakképesítés</v>
      </c>
      <c r="H128" s="82" t="str">
        <f>IFERROR(VLOOKUP($D128,OKJ_2019!$B$2:$I$137,8,FALSE),"nincs kiválasztva szakképesítés")</f>
        <v>nincs kiválasztva szakképesítés</v>
      </c>
      <c r="I128" s="84"/>
      <c r="J128" s="81"/>
      <c r="K128" s="85" t="str">
        <f t="shared" si="1"/>
        <v/>
      </c>
    </row>
    <row r="129" spans="1:11" s="15" customFormat="1" ht="55.15" customHeight="1" x14ac:dyDescent="0.25">
      <c r="A129" s="26" t="str">
        <f>IFERROR(VLOOKUP(B129,lista!$B$2:$C$46,2,0),"")</f>
        <v/>
      </c>
      <c r="B129" s="27"/>
      <c r="C129" s="27"/>
      <c r="D129" s="193"/>
      <c r="E129" s="82" t="str">
        <f>IFERROR(VLOOKUP($D129,OKJ_2019!$B$2:$I$137,2,FALSE),"nincs kiválasztva szakképesítés")</f>
        <v>nincs kiválasztva szakképesítés</v>
      </c>
      <c r="F129" s="82" t="str">
        <f>IFERROR(VLOOKUP($D129,OKJ_2019!$B$2:$I$137,3,FALSE),"nincs kiválasztva szakképesítés")</f>
        <v>nincs kiválasztva szakképesítés</v>
      </c>
      <c r="G129" s="82" t="str">
        <f>IFERROR(VLOOKUP($D129,OKJ_2019!$B$2:$I$137,4,FALSE),"nincs kiválasztva szakképesítés")</f>
        <v>nincs kiválasztva szakképesítés</v>
      </c>
      <c r="H129" s="82" t="str">
        <f>IFERROR(VLOOKUP($D129,OKJ_2019!$B$2:$I$137,8,FALSE),"nincs kiválasztva szakképesítés")</f>
        <v>nincs kiválasztva szakképesítés</v>
      </c>
      <c r="I129" s="84"/>
      <c r="J129" s="81"/>
      <c r="K129" s="85" t="str">
        <f t="shared" si="1"/>
        <v/>
      </c>
    </row>
    <row r="130" spans="1:11" s="15" customFormat="1" ht="55.15" customHeight="1" x14ac:dyDescent="0.25">
      <c r="A130" s="26" t="str">
        <f>IFERROR(VLOOKUP(B130,lista!$B$2:$C$46,2,0),"")</f>
        <v/>
      </c>
      <c r="B130" s="27"/>
      <c r="C130" s="27"/>
      <c r="D130" s="193"/>
      <c r="E130" s="82" t="str">
        <f>IFERROR(VLOOKUP($D130,OKJ_2019!$B$2:$I$137,2,FALSE),"nincs kiválasztva szakképesítés")</f>
        <v>nincs kiválasztva szakképesítés</v>
      </c>
      <c r="F130" s="82" t="str">
        <f>IFERROR(VLOOKUP($D130,OKJ_2019!$B$2:$I$137,3,FALSE),"nincs kiválasztva szakképesítés")</f>
        <v>nincs kiválasztva szakképesítés</v>
      </c>
      <c r="G130" s="82" t="str">
        <f>IFERROR(VLOOKUP($D130,OKJ_2019!$B$2:$I$137,4,FALSE),"nincs kiválasztva szakképesítés")</f>
        <v>nincs kiválasztva szakképesítés</v>
      </c>
      <c r="H130" s="82" t="str">
        <f>IFERROR(VLOOKUP($D130,OKJ_2019!$B$2:$I$137,8,FALSE),"nincs kiválasztva szakképesítés")</f>
        <v>nincs kiválasztva szakképesítés</v>
      </c>
      <c r="I130" s="84"/>
      <c r="J130" s="81"/>
      <c r="K130" s="85" t="str">
        <f t="shared" si="1"/>
        <v/>
      </c>
    </row>
    <row r="131" spans="1:11" s="15" customFormat="1" ht="55.15" customHeight="1" x14ac:dyDescent="0.25">
      <c r="A131" s="26" t="str">
        <f>IFERROR(VLOOKUP(B131,lista!$B$2:$C$46,2,0),"")</f>
        <v/>
      </c>
      <c r="B131" s="27"/>
      <c r="C131" s="27"/>
      <c r="D131" s="193"/>
      <c r="E131" s="82" t="str">
        <f>IFERROR(VLOOKUP($D131,OKJ_2019!$B$2:$I$137,2,FALSE),"nincs kiválasztva szakképesítés")</f>
        <v>nincs kiválasztva szakképesítés</v>
      </c>
      <c r="F131" s="82" t="str">
        <f>IFERROR(VLOOKUP($D131,OKJ_2019!$B$2:$I$137,3,FALSE),"nincs kiválasztva szakképesítés")</f>
        <v>nincs kiválasztva szakképesítés</v>
      </c>
      <c r="G131" s="82" t="str">
        <f>IFERROR(VLOOKUP($D131,OKJ_2019!$B$2:$I$137,4,FALSE),"nincs kiválasztva szakképesítés")</f>
        <v>nincs kiválasztva szakképesítés</v>
      </c>
      <c r="H131" s="82" t="str">
        <f>IFERROR(VLOOKUP($D131,OKJ_2019!$B$2:$I$137,8,FALSE),"nincs kiválasztva szakképesítés")</f>
        <v>nincs kiválasztva szakképesítés</v>
      </c>
      <c r="I131" s="84"/>
      <c r="J131" s="81"/>
      <c r="K131" s="85" t="str">
        <f t="shared" si="1"/>
        <v/>
      </c>
    </row>
    <row r="132" spans="1:11" s="15" customFormat="1" ht="55.15" customHeight="1" x14ac:dyDescent="0.25">
      <c r="A132" s="26" t="str">
        <f>IFERROR(VLOOKUP(B132,lista!$B$2:$C$46,2,0),"")</f>
        <v/>
      </c>
      <c r="B132" s="27"/>
      <c r="C132" s="27"/>
      <c r="D132" s="193"/>
      <c r="E132" s="82" t="str">
        <f>IFERROR(VLOOKUP($D132,OKJ_2019!$B$2:$I$137,2,FALSE),"nincs kiválasztva szakképesítés")</f>
        <v>nincs kiválasztva szakképesítés</v>
      </c>
      <c r="F132" s="82" t="str">
        <f>IFERROR(VLOOKUP($D132,OKJ_2019!$B$2:$I$137,3,FALSE),"nincs kiválasztva szakképesítés")</f>
        <v>nincs kiválasztva szakképesítés</v>
      </c>
      <c r="G132" s="82" t="str">
        <f>IFERROR(VLOOKUP($D132,OKJ_2019!$B$2:$I$137,4,FALSE),"nincs kiválasztva szakképesítés")</f>
        <v>nincs kiválasztva szakképesítés</v>
      </c>
      <c r="H132" s="82" t="str">
        <f>IFERROR(VLOOKUP($D132,OKJ_2019!$B$2:$I$137,8,FALSE),"nincs kiválasztva szakképesítés")</f>
        <v>nincs kiválasztva szakképesítés</v>
      </c>
      <c r="I132" s="84"/>
      <c r="J132" s="81"/>
      <c r="K132" s="85" t="str">
        <f t="shared" ref="K132:K195" si="2">IF(AND(A132&lt;&gt;"",COUNTA(B132:D132,I132)&lt;&gt;4),"Hiba!","")</f>
        <v/>
      </c>
    </row>
    <row r="133" spans="1:11" s="15" customFormat="1" ht="55.15" customHeight="1" x14ac:dyDescent="0.25">
      <c r="A133" s="26" t="str">
        <f>IFERROR(VLOOKUP(B133,lista!$B$2:$C$46,2,0),"")</f>
        <v/>
      </c>
      <c r="B133" s="27"/>
      <c r="C133" s="27"/>
      <c r="D133" s="193"/>
      <c r="E133" s="82" t="str">
        <f>IFERROR(VLOOKUP($D133,OKJ_2019!$B$2:$I$137,2,FALSE),"nincs kiválasztva szakképesítés")</f>
        <v>nincs kiválasztva szakképesítés</v>
      </c>
      <c r="F133" s="82" t="str">
        <f>IFERROR(VLOOKUP($D133,OKJ_2019!$B$2:$I$137,3,FALSE),"nincs kiválasztva szakképesítés")</f>
        <v>nincs kiválasztva szakképesítés</v>
      </c>
      <c r="G133" s="82" t="str">
        <f>IFERROR(VLOOKUP($D133,OKJ_2019!$B$2:$I$137,4,FALSE),"nincs kiválasztva szakképesítés")</f>
        <v>nincs kiválasztva szakképesítés</v>
      </c>
      <c r="H133" s="82" t="str">
        <f>IFERROR(VLOOKUP($D133,OKJ_2019!$B$2:$I$137,8,FALSE),"nincs kiválasztva szakképesítés")</f>
        <v>nincs kiválasztva szakképesítés</v>
      </c>
      <c r="I133" s="84"/>
      <c r="J133" s="81"/>
      <c r="K133" s="85" t="str">
        <f t="shared" si="2"/>
        <v/>
      </c>
    </row>
    <row r="134" spans="1:11" s="15" customFormat="1" ht="55.15" customHeight="1" x14ac:dyDescent="0.25">
      <c r="A134" s="26" t="str">
        <f>IFERROR(VLOOKUP(B134,lista!$B$2:$C$46,2,0),"")</f>
        <v/>
      </c>
      <c r="B134" s="27"/>
      <c r="C134" s="27"/>
      <c r="D134" s="193"/>
      <c r="E134" s="82" t="str">
        <f>IFERROR(VLOOKUP($D134,OKJ_2019!$B$2:$I$137,2,FALSE),"nincs kiválasztva szakképesítés")</f>
        <v>nincs kiválasztva szakképesítés</v>
      </c>
      <c r="F134" s="82" t="str">
        <f>IFERROR(VLOOKUP($D134,OKJ_2019!$B$2:$I$137,3,FALSE),"nincs kiválasztva szakképesítés")</f>
        <v>nincs kiválasztva szakképesítés</v>
      </c>
      <c r="G134" s="82" t="str">
        <f>IFERROR(VLOOKUP($D134,OKJ_2019!$B$2:$I$137,4,FALSE),"nincs kiválasztva szakképesítés")</f>
        <v>nincs kiválasztva szakképesítés</v>
      </c>
      <c r="H134" s="82" t="str">
        <f>IFERROR(VLOOKUP($D134,OKJ_2019!$B$2:$I$137,8,FALSE),"nincs kiválasztva szakképesítés")</f>
        <v>nincs kiválasztva szakképesítés</v>
      </c>
      <c r="I134" s="84"/>
      <c r="J134" s="81"/>
      <c r="K134" s="85" t="str">
        <f t="shared" si="2"/>
        <v/>
      </c>
    </row>
    <row r="135" spans="1:11" s="15" customFormat="1" ht="55.15" customHeight="1" x14ac:dyDescent="0.25">
      <c r="A135" s="26" t="str">
        <f>IFERROR(VLOOKUP(B135,lista!$B$2:$C$46,2,0),"")</f>
        <v/>
      </c>
      <c r="B135" s="27"/>
      <c r="C135" s="27"/>
      <c r="D135" s="193"/>
      <c r="E135" s="82" t="str">
        <f>IFERROR(VLOOKUP($D135,OKJ_2019!$B$2:$I$137,2,FALSE),"nincs kiválasztva szakképesítés")</f>
        <v>nincs kiválasztva szakképesítés</v>
      </c>
      <c r="F135" s="82" t="str">
        <f>IFERROR(VLOOKUP($D135,OKJ_2019!$B$2:$I$137,3,FALSE),"nincs kiválasztva szakképesítés")</f>
        <v>nincs kiválasztva szakképesítés</v>
      </c>
      <c r="G135" s="82" t="str">
        <f>IFERROR(VLOOKUP($D135,OKJ_2019!$B$2:$I$137,4,FALSE),"nincs kiválasztva szakképesítés")</f>
        <v>nincs kiválasztva szakképesítés</v>
      </c>
      <c r="H135" s="82" t="str">
        <f>IFERROR(VLOOKUP($D135,OKJ_2019!$B$2:$I$137,8,FALSE),"nincs kiválasztva szakképesítés")</f>
        <v>nincs kiválasztva szakképesítés</v>
      </c>
      <c r="I135" s="84"/>
      <c r="J135" s="81"/>
      <c r="K135" s="85" t="str">
        <f t="shared" si="2"/>
        <v/>
      </c>
    </row>
    <row r="136" spans="1:11" s="15" customFormat="1" ht="55.15" customHeight="1" x14ac:dyDescent="0.25">
      <c r="A136" s="26" t="str">
        <f>IFERROR(VLOOKUP(B136,lista!$B$2:$C$46,2,0),"")</f>
        <v/>
      </c>
      <c r="B136" s="27"/>
      <c r="C136" s="27"/>
      <c r="D136" s="193"/>
      <c r="E136" s="82" t="str">
        <f>IFERROR(VLOOKUP($D136,OKJ_2019!$B$2:$I$137,2,FALSE),"nincs kiválasztva szakképesítés")</f>
        <v>nincs kiválasztva szakképesítés</v>
      </c>
      <c r="F136" s="82" t="str">
        <f>IFERROR(VLOOKUP($D136,OKJ_2019!$B$2:$I$137,3,FALSE),"nincs kiválasztva szakképesítés")</f>
        <v>nincs kiválasztva szakképesítés</v>
      </c>
      <c r="G136" s="82" t="str">
        <f>IFERROR(VLOOKUP($D136,OKJ_2019!$B$2:$I$137,4,FALSE),"nincs kiválasztva szakképesítés")</f>
        <v>nincs kiválasztva szakképesítés</v>
      </c>
      <c r="H136" s="82" t="str">
        <f>IFERROR(VLOOKUP($D136,OKJ_2019!$B$2:$I$137,8,FALSE),"nincs kiválasztva szakképesítés")</f>
        <v>nincs kiválasztva szakképesítés</v>
      </c>
      <c r="I136" s="84"/>
      <c r="J136" s="81"/>
      <c r="K136" s="85" t="str">
        <f t="shared" si="2"/>
        <v/>
      </c>
    </row>
    <row r="137" spans="1:11" s="15" customFormat="1" ht="55.15" customHeight="1" x14ac:dyDescent="0.25">
      <c r="A137" s="26" t="str">
        <f>IFERROR(VLOOKUP(B137,lista!$B$2:$C$46,2,0),"")</f>
        <v/>
      </c>
      <c r="B137" s="27"/>
      <c r="C137" s="27"/>
      <c r="D137" s="193"/>
      <c r="E137" s="82" t="str">
        <f>IFERROR(VLOOKUP($D137,OKJ_2019!$B$2:$I$137,2,FALSE),"nincs kiválasztva szakképesítés")</f>
        <v>nincs kiválasztva szakképesítés</v>
      </c>
      <c r="F137" s="82" t="str">
        <f>IFERROR(VLOOKUP($D137,OKJ_2019!$B$2:$I$137,3,FALSE),"nincs kiválasztva szakképesítés")</f>
        <v>nincs kiválasztva szakképesítés</v>
      </c>
      <c r="G137" s="82" t="str">
        <f>IFERROR(VLOOKUP($D137,OKJ_2019!$B$2:$I$137,4,FALSE),"nincs kiválasztva szakképesítés")</f>
        <v>nincs kiválasztva szakképesítés</v>
      </c>
      <c r="H137" s="82" t="str">
        <f>IFERROR(VLOOKUP($D137,OKJ_2019!$B$2:$I$137,8,FALSE),"nincs kiválasztva szakképesítés")</f>
        <v>nincs kiválasztva szakképesítés</v>
      </c>
      <c r="I137" s="84"/>
      <c r="J137" s="81"/>
      <c r="K137" s="85" t="str">
        <f t="shared" si="2"/>
        <v/>
      </c>
    </row>
    <row r="138" spans="1:11" s="15" customFormat="1" ht="55.15" customHeight="1" x14ac:dyDescent="0.25">
      <c r="A138" s="26" t="str">
        <f>IFERROR(VLOOKUP(B138,lista!$B$2:$C$46,2,0),"")</f>
        <v/>
      </c>
      <c r="B138" s="27"/>
      <c r="C138" s="27"/>
      <c r="D138" s="193"/>
      <c r="E138" s="82" t="str">
        <f>IFERROR(VLOOKUP($D138,OKJ_2019!$B$2:$I$137,2,FALSE),"nincs kiválasztva szakképesítés")</f>
        <v>nincs kiválasztva szakképesítés</v>
      </c>
      <c r="F138" s="82" t="str">
        <f>IFERROR(VLOOKUP($D138,OKJ_2019!$B$2:$I$137,3,FALSE),"nincs kiválasztva szakképesítés")</f>
        <v>nincs kiválasztva szakképesítés</v>
      </c>
      <c r="G138" s="82" t="str">
        <f>IFERROR(VLOOKUP($D138,OKJ_2019!$B$2:$I$137,4,FALSE),"nincs kiválasztva szakképesítés")</f>
        <v>nincs kiválasztva szakképesítés</v>
      </c>
      <c r="H138" s="82" t="str">
        <f>IFERROR(VLOOKUP($D138,OKJ_2019!$B$2:$I$137,8,FALSE),"nincs kiválasztva szakképesítés")</f>
        <v>nincs kiválasztva szakképesítés</v>
      </c>
      <c r="I138" s="84"/>
      <c r="J138" s="81"/>
      <c r="K138" s="85" t="str">
        <f t="shared" si="2"/>
        <v/>
      </c>
    </row>
    <row r="139" spans="1:11" s="15" customFormat="1" ht="55.15" customHeight="1" x14ac:dyDescent="0.25">
      <c r="A139" s="26" t="str">
        <f>IFERROR(VLOOKUP(B139,lista!$B$2:$C$46,2,0),"")</f>
        <v/>
      </c>
      <c r="B139" s="27"/>
      <c r="C139" s="27"/>
      <c r="D139" s="193"/>
      <c r="E139" s="82" t="str">
        <f>IFERROR(VLOOKUP($D139,OKJ_2019!$B$2:$I$137,2,FALSE),"nincs kiválasztva szakképesítés")</f>
        <v>nincs kiválasztva szakképesítés</v>
      </c>
      <c r="F139" s="82" t="str">
        <f>IFERROR(VLOOKUP($D139,OKJ_2019!$B$2:$I$137,3,FALSE),"nincs kiválasztva szakképesítés")</f>
        <v>nincs kiválasztva szakképesítés</v>
      </c>
      <c r="G139" s="82" t="str">
        <f>IFERROR(VLOOKUP($D139,OKJ_2019!$B$2:$I$137,4,FALSE),"nincs kiválasztva szakképesítés")</f>
        <v>nincs kiválasztva szakképesítés</v>
      </c>
      <c r="H139" s="82" t="str">
        <f>IFERROR(VLOOKUP($D139,OKJ_2019!$B$2:$I$137,8,FALSE),"nincs kiválasztva szakképesítés")</f>
        <v>nincs kiválasztva szakképesítés</v>
      </c>
      <c r="I139" s="84"/>
      <c r="J139" s="81"/>
      <c r="K139" s="85" t="str">
        <f t="shared" si="2"/>
        <v/>
      </c>
    </row>
    <row r="140" spans="1:11" s="15" customFormat="1" ht="55.15" customHeight="1" x14ac:dyDescent="0.25">
      <c r="A140" s="26" t="str">
        <f>IFERROR(VLOOKUP(B140,lista!$B$2:$C$46,2,0),"")</f>
        <v/>
      </c>
      <c r="B140" s="27"/>
      <c r="C140" s="27"/>
      <c r="D140" s="193"/>
      <c r="E140" s="82" t="str">
        <f>IFERROR(VLOOKUP($D140,OKJ_2019!$B$2:$I$137,2,FALSE),"nincs kiválasztva szakképesítés")</f>
        <v>nincs kiválasztva szakképesítés</v>
      </c>
      <c r="F140" s="82" t="str">
        <f>IFERROR(VLOOKUP($D140,OKJ_2019!$B$2:$I$137,3,FALSE),"nincs kiválasztva szakképesítés")</f>
        <v>nincs kiválasztva szakképesítés</v>
      </c>
      <c r="G140" s="82" t="str">
        <f>IFERROR(VLOOKUP($D140,OKJ_2019!$B$2:$I$137,4,FALSE),"nincs kiválasztva szakképesítés")</f>
        <v>nincs kiválasztva szakképesítés</v>
      </c>
      <c r="H140" s="82" t="str">
        <f>IFERROR(VLOOKUP($D140,OKJ_2019!$B$2:$I$137,8,FALSE),"nincs kiválasztva szakképesítés")</f>
        <v>nincs kiválasztva szakképesítés</v>
      </c>
      <c r="I140" s="84"/>
      <c r="J140" s="81"/>
      <c r="K140" s="85" t="str">
        <f t="shared" si="2"/>
        <v/>
      </c>
    </row>
    <row r="141" spans="1:11" s="15" customFormat="1" ht="55.15" customHeight="1" x14ac:dyDescent="0.25">
      <c r="A141" s="26" t="str">
        <f>IFERROR(VLOOKUP(B141,lista!$B$2:$C$46,2,0),"")</f>
        <v/>
      </c>
      <c r="B141" s="27"/>
      <c r="C141" s="27"/>
      <c r="D141" s="193"/>
      <c r="E141" s="82" t="str">
        <f>IFERROR(VLOOKUP($D141,OKJ_2019!$B$2:$I$137,2,FALSE),"nincs kiválasztva szakképesítés")</f>
        <v>nincs kiválasztva szakképesítés</v>
      </c>
      <c r="F141" s="82" t="str">
        <f>IFERROR(VLOOKUP($D141,OKJ_2019!$B$2:$I$137,3,FALSE),"nincs kiválasztva szakképesítés")</f>
        <v>nincs kiválasztva szakképesítés</v>
      </c>
      <c r="G141" s="82" t="str">
        <f>IFERROR(VLOOKUP($D141,OKJ_2019!$B$2:$I$137,4,FALSE),"nincs kiválasztva szakképesítés")</f>
        <v>nincs kiválasztva szakképesítés</v>
      </c>
      <c r="H141" s="82" t="str">
        <f>IFERROR(VLOOKUP($D141,OKJ_2019!$B$2:$I$137,8,FALSE),"nincs kiválasztva szakképesítés")</f>
        <v>nincs kiválasztva szakképesítés</v>
      </c>
      <c r="I141" s="84"/>
      <c r="J141" s="81"/>
      <c r="K141" s="85" t="str">
        <f t="shared" si="2"/>
        <v/>
      </c>
    </row>
    <row r="142" spans="1:11" s="15" customFormat="1" ht="55.15" customHeight="1" x14ac:dyDescent="0.25">
      <c r="A142" s="26" t="str">
        <f>IFERROR(VLOOKUP(B142,lista!$B$2:$C$46,2,0),"")</f>
        <v/>
      </c>
      <c r="B142" s="27"/>
      <c r="C142" s="27"/>
      <c r="D142" s="193"/>
      <c r="E142" s="82" t="str">
        <f>IFERROR(VLOOKUP($D142,OKJ_2019!$B$2:$I$137,2,FALSE),"nincs kiválasztva szakképesítés")</f>
        <v>nincs kiválasztva szakképesítés</v>
      </c>
      <c r="F142" s="82" t="str">
        <f>IFERROR(VLOOKUP($D142,OKJ_2019!$B$2:$I$137,3,FALSE),"nincs kiválasztva szakképesítés")</f>
        <v>nincs kiválasztva szakképesítés</v>
      </c>
      <c r="G142" s="82" t="str">
        <f>IFERROR(VLOOKUP($D142,OKJ_2019!$B$2:$I$137,4,FALSE),"nincs kiválasztva szakképesítés")</f>
        <v>nincs kiválasztva szakképesítés</v>
      </c>
      <c r="H142" s="82" t="str">
        <f>IFERROR(VLOOKUP($D142,OKJ_2019!$B$2:$I$137,8,FALSE),"nincs kiválasztva szakképesítés")</f>
        <v>nincs kiválasztva szakképesítés</v>
      </c>
      <c r="I142" s="84"/>
      <c r="J142" s="81"/>
      <c r="K142" s="85" t="str">
        <f t="shared" si="2"/>
        <v/>
      </c>
    </row>
    <row r="143" spans="1:11" s="15" customFormat="1" ht="55.15" customHeight="1" x14ac:dyDescent="0.25">
      <c r="A143" s="26" t="str">
        <f>IFERROR(VLOOKUP(B143,lista!$B$2:$C$46,2,0),"")</f>
        <v/>
      </c>
      <c r="B143" s="27"/>
      <c r="C143" s="27"/>
      <c r="D143" s="193"/>
      <c r="E143" s="82" t="str">
        <f>IFERROR(VLOOKUP($D143,OKJ_2019!$B$2:$I$137,2,FALSE),"nincs kiválasztva szakképesítés")</f>
        <v>nincs kiválasztva szakképesítés</v>
      </c>
      <c r="F143" s="82" t="str">
        <f>IFERROR(VLOOKUP($D143,OKJ_2019!$B$2:$I$137,3,FALSE),"nincs kiválasztva szakképesítés")</f>
        <v>nincs kiválasztva szakképesítés</v>
      </c>
      <c r="G143" s="82" t="str">
        <f>IFERROR(VLOOKUP($D143,OKJ_2019!$B$2:$I$137,4,FALSE),"nincs kiválasztva szakképesítés")</f>
        <v>nincs kiválasztva szakképesítés</v>
      </c>
      <c r="H143" s="82" t="str">
        <f>IFERROR(VLOOKUP($D143,OKJ_2019!$B$2:$I$137,8,FALSE),"nincs kiválasztva szakképesítés")</f>
        <v>nincs kiválasztva szakképesítés</v>
      </c>
      <c r="I143" s="84"/>
      <c r="J143" s="81"/>
      <c r="K143" s="85" t="str">
        <f t="shared" si="2"/>
        <v/>
      </c>
    </row>
    <row r="144" spans="1:11" s="15" customFormat="1" ht="55.15" customHeight="1" x14ac:dyDescent="0.25">
      <c r="A144" s="26" t="str">
        <f>IFERROR(VLOOKUP(B144,lista!$B$2:$C$46,2,0),"")</f>
        <v/>
      </c>
      <c r="B144" s="27"/>
      <c r="C144" s="27"/>
      <c r="D144" s="193"/>
      <c r="E144" s="82" t="str">
        <f>IFERROR(VLOOKUP($D144,OKJ_2019!$B$2:$I$137,2,FALSE),"nincs kiválasztva szakképesítés")</f>
        <v>nincs kiválasztva szakképesítés</v>
      </c>
      <c r="F144" s="82" t="str">
        <f>IFERROR(VLOOKUP($D144,OKJ_2019!$B$2:$I$137,3,FALSE),"nincs kiválasztva szakképesítés")</f>
        <v>nincs kiválasztva szakképesítés</v>
      </c>
      <c r="G144" s="82" t="str">
        <f>IFERROR(VLOOKUP($D144,OKJ_2019!$B$2:$I$137,4,FALSE),"nincs kiválasztva szakképesítés")</f>
        <v>nincs kiválasztva szakképesítés</v>
      </c>
      <c r="H144" s="82" t="str">
        <f>IFERROR(VLOOKUP($D144,OKJ_2019!$B$2:$I$137,8,FALSE),"nincs kiválasztva szakképesítés")</f>
        <v>nincs kiválasztva szakképesítés</v>
      </c>
      <c r="I144" s="84"/>
      <c r="J144" s="81"/>
      <c r="K144" s="85" t="str">
        <f t="shared" si="2"/>
        <v/>
      </c>
    </row>
    <row r="145" spans="1:11" s="15" customFormat="1" ht="55.15" customHeight="1" x14ac:dyDescent="0.25">
      <c r="A145" s="26" t="str">
        <f>IFERROR(VLOOKUP(B145,lista!$B$2:$C$46,2,0),"")</f>
        <v/>
      </c>
      <c r="B145" s="27"/>
      <c r="C145" s="27"/>
      <c r="D145" s="193"/>
      <c r="E145" s="82" t="str">
        <f>IFERROR(VLOOKUP($D145,OKJ_2019!$B$2:$I$137,2,FALSE),"nincs kiválasztva szakképesítés")</f>
        <v>nincs kiválasztva szakképesítés</v>
      </c>
      <c r="F145" s="82" t="str">
        <f>IFERROR(VLOOKUP($D145,OKJ_2019!$B$2:$I$137,3,FALSE),"nincs kiválasztva szakképesítés")</f>
        <v>nincs kiválasztva szakképesítés</v>
      </c>
      <c r="G145" s="82" t="str">
        <f>IFERROR(VLOOKUP($D145,OKJ_2019!$B$2:$I$137,4,FALSE),"nincs kiválasztva szakképesítés")</f>
        <v>nincs kiválasztva szakképesítés</v>
      </c>
      <c r="H145" s="82" t="str">
        <f>IFERROR(VLOOKUP($D145,OKJ_2019!$B$2:$I$137,8,FALSE),"nincs kiválasztva szakképesítés")</f>
        <v>nincs kiválasztva szakképesítés</v>
      </c>
      <c r="I145" s="84"/>
      <c r="J145" s="81"/>
      <c r="K145" s="85" t="str">
        <f t="shared" si="2"/>
        <v/>
      </c>
    </row>
    <row r="146" spans="1:11" s="15" customFormat="1" ht="55.15" customHeight="1" x14ac:dyDescent="0.25">
      <c r="A146" s="26" t="str">
        <f>IFERROR(VLOOKUP(B146,lista!$B$2:$C$46,2,0),"")</f>
        <v/>
      </c>
      <c r="B146" s="27"/>
      <c r="C146" s="27"/>
      <c r="D146" s="193"/>
      <c r="E146" s="82" t="str">
        <f>IFERROR(VLOOKUP($D146,OKJ_2019!$B$2:$I$137,2,FALSE),"nincs kiválasztva szakképesítés")</f>
        <v>nincs kiválasztva szakképesítés</v>
      </c>
      <c r="F146" s="82" t="str">
        <f>IFERROR(VLOOKUP($D146,OKJ_2019!$B$2:$I$137,3,FALSE),"nincs kiválasztva szakképesítés")</f>
        <v>nincs kiválasztva szakképesítés</v>
      </c>
      <c r="G146" s="82" t="str">
        <f>IFERROR(VLOOKUP($D146,OKJ_2019!$B$2:$I$137,4,FALSE),"nincs kiválasztva szakképesítés")</f>
        <v>nincs kiválasztva szakképesítés</v>
      </c>
      <c r="H146" s="82" t="str">
        <f>IFERROR(VLOOKUP($D146,OKJ_2019!$B$2:$I$137,8,FALSE),"nincs kiválasztva szakképesítés")</f>
        <v>nincs kiválasztva szakképesítés</v>
      </c>
      <c r="I146" s="84"/>
      <c r="J146" s="81"/>
      <c r="K146" s="85" t="str">
        <f t="shared" si="2"/>
        <v/>
      </c>
    </row>
    <row r="147" spans="1:11" s="15" customFormat="1" ht="55.15" customHeight="1" x14ac:dyDescent="0.25">
      <c r="A147" s="26" t="str">
        <f>IFERROR(VLOOKUP(B147,lista!$B$2:$C$46,2,0),"")</f>
        <v/>
      </c>
      <c r="B147" s="27"/>
      <c r="C147" s="27"/>
      <c r="D147" s="193"/>
      <c r="E147" s="82" t="str">
        <f>IFERROR(VLOOKUP($D147,OKJ_2019!$B$2:$I$137,2,FALSE),"nincs kiválasztva szakképesítés")</f>
        <v>nincs kiválasztva szakképesítés</v>
      </c>
      <c r="F147" s="82" t="str">
        <f>IFERROR(VLOOKUP($D147,OKJ_2019!$B$2:$I$137,3,FALSE),"nincs kiválasztva szakképesítés")</f>
        <v>nincs kiválasztva szakképesítés</v>
      </c>
      <c r="G147" s="82" t="str">
        <f>IFERROR(VLOOKUP($D147,OKJ_2019!$B$2:$I$137,4,FALSE),"nincs kiválasztva szakképesítés")</f>
        <v>nincs kiválasztva szakképesítés</v>
      </c>
      <c r="H147" s="82" t="str">
        <f>IFERROR(VLOOKUP($D147,OKJ_2019!$B$2:$I$137,8,FALSE),"nincs kiválasztva szakképesítés")</f>
        <v>nincs kiválasztva szakképesítés</v>
      </c>
      <c r="I147" s="84"/>
      <c r="J147" s="81"/>
      <c r="K147" s="85" t="str">
        <f t="shared" si="2"/>
        <v/>
      </c>
    </row>
    <row r="148" spans="1:11" s="15" customFormat="1" ht="55.15" customHeight="1" x14ac:dyDescent="0.25">
      <c r="A148" s="26" t="str">
        <f>IFERROR(VLOOKUP(B148,lista!$B$2:$C$46,2,0),"")</f>
        <v/>
      </c>
      <c r="B148" s="27"/>
      <c r="C148" s="27"/>
      <c r="D148" s="193"/>
      <c r="E148" s="82" t="str">
        <f>IFERROR(VLOOKUP($D148,OKJ_2019!$B$2:$I$137,2,FALSE),"nincs kiválasztva szakképesítés")</f>
        <v>nincs kiválasztva szakképesítés</v>
      </c>
      <c r="F148" s="82" t="str">
        <f>IFERROR(VLOOKUP($D148,OKJ_2019!$B$2:$I$137,3,FALSE),"nincs kiválasztva szakképesítés")</f>
        <v>nincs kiválasztva szakképesítés</v>
      </c>
      <c r="G148" s="82" t="str">
        <f>IFERROR(VLOOKUP($D148,OKJ_2019!$B$2:$I$137,4,FALSE),"nincs kiválasztva szakképesítés")</f>
        <v>nincs kiválasztva szakképesítés</v>
      </c>
      <c r="H148" s="82" t="str">
        <f>IFERROR(VLOOKUP($D148,OKJ_2019!$B$2:$I$137,8,FALSE),"nincs kiválasztva szakképesítés")</f>
        <v>nincs kiválasztva szakképesítés</v>
      </c>
      <c r="I148" s="84"/>
      <c r="J148" s="81"/>
      <c r="K148" s="85" t="str">
        <f t="shared" si="2"/>
        <v/>
      </c>
    </row>
    <row r="149" spans="1:11" s="15" customFormat="1" ht="55.15" customHeight="1" x14ac:dyDescent="0.25">
      <c r="A149" s="26" t="str">
        <f>IFERROR(VLOOKUP(B149,lista!$B$2:$C$46,2,0),"")</f>
        <v/>
      </c>
      <c r="B149" s="27"/>
      <c r="C149" s="27"/>
      <c r="D149" s="193"/>
      <c r="E149" s="82" t="str">
        <f>IFERROR(VLOOKUP($D149,OKJ_2019!$B$2:$I$137,2,FALSE),"nincs kiválasztva szakképesítés")</f>
        <v>nincs kiválasztva szakképesítés</v>
      </c>
      <c r="F149" s="82" t="str">
        <f>IFERROR(VLOOKUP($D149,OKJ_2019!$B$2:$I$137,3,FALSE),"nincs kiválasztva szakképesítés")</f>
        <v>nincs kiválasztva szakképesítés</v>
      </c>
      <c r="G149" s="82" t="str">
        <f>IFERROR(VLOOKUP($D149,OKJ_2019!$B$2:$I$137,4,FALSE),"nincs kiválasztva szakképesítés")</f>
        <v>nincs kiválasztva szakképesítés</v>
      </c>
      <c r="H149" s="82" t="str">
        <f>IFERROR(VLOOKUP($D149,OKJ_2019!$B$2:$I$137,8,FALSE),"nincs kiválasztva szakképesítés")</f>
        <v>nincs kiválasztva szakképesítés</v>
      </c>
      <c r="I149" s="84"/>
      <c r="J149" s="81"/>
      <c r="K149" s="85" t="str">
        <f t="shared" si="2"/>
        <v/>
      </c>
    </row>
    <row r="150" spans="1:11" s="15" customFormat="1" ht="55.15" customHeight="1" x14ac:dyDescent="0.25">
      <c r="A150" s="26" t="str">
        <f>IFERROR(VLOOKUP(B150,lista!$B$2:$C$46,2,0),"")</f>
        <v/>
      </c>
      <c r="B150" s="27"/>
      <c r="C150" s="27"/>
      <c r="D150" s="193"/>
      <c r="E150" s="82" t="str">
        <f>IFERROR(VLOOKUP($D150,OKJ_2019!$B$2:$I$137,2,FALSE),"nincs kiválasztva szakképesítés")</f>
        <v>nincs kiválasztva szakképesítés</v>
      </c>
      <c r="F150" s="82" t="str">
        <f>IFERROR(VLOOKUP($D150,OKJ_2019!$B$2:$I$137,3,FALSE),"nincs kiválasztva szakképesítés")</f>
        <v>nincs kiválasztva szakképesítés</v>
      </c>
      <c r="G150" s="82" t="str">
        <f>IFERROR(VLOOKUP($D150,OKJ_2019!$B$2:$I$137,4,FALSE),"nincs kiválasztva szakképesítés")</f>
        <v>nincs kiválasztva szakképesítés</v>
      </c>
      <c r="H150" s="82" t="str">
        <f>IFERROR(VLOOKUP($D150,OKJ_2019!$B$2:$I$137,8,FALSE),"nincs kiválasztva szakképesítés")</f>
        <v>nincs kiválasztva szakképesítés</v>
      </c>
      <c r="I150" s="84"/>
      <c r="J150" s="81"/>
      <c r="K150" s="85" t="str">
        <f t="shared" si="2"/>
        <v/>
      </c>
    </row>
    <row r="151" spans="1:11" s="15" customFormat="1" ht="55.15" customHeight="1" x14ac:dyDescent="0.25">
      <c r="A151" s="26" t="str">
        <f>IFERROR(VLOOKUP(B151,lista!$B$2:$C$46,2,0),"")</f>
        <v/>
      </c>
      <c r="B151" s="27"/>
      <c r="C151" s="27"/>
      <c r="D151" s="193"/>
      <c r="E151" s="82" t="str">
        <f>IFERROR(VLOOKUP($D151,OKJ_2019!$B$2:$I$137,2,FALSE),"nincs kiválasztva szakképesítés")</f>
        <v>nincs kiválasztva szakképesítés</v>
      </c>
      <c r="F151" s="82" t="str">
        <f>IFERROR(VLOOKUP($D151,OKJ_2019!$B$2:$I$137,3,FALSE),"nincs kiválasztva szakképesítés")</f>
        <v>nincs kiválasztva szakképesítés</v>
      </c>
      <c r="G151" s="82" t="str">
        <f>IFERROR(VLOOKUP($D151,OKJ_2019!$B$2:$I$137,4,FALSE),"nincs kiválasztva szakképesítés")</f>
        <v>nincs kiválasztva szakképesítés</v>
      </c>
      <c r="H151" s="82" t="str">
        <f>IFERROR(VLOOKUP($D151,OKJ_2019!$B$2:$I$137,8,FALSE),"nincs kiválasztva szakképesítés")</f>
        <v>nincs kiválasztva szakképesítés</v>
      </c>
      <c r="I151" s="84"/>
      <c r="J151" s="81"/>
      <c r="K151" s="85" t="str">
        <f t="shared" si="2"/>
        <v/>
      </c>
    </row>
    <row r="152" spans="1:11" s="15" customFormat="1" ht="55.15" customHeight="1" x14ac:dyDescent="0.25">
      <c r="A152" s="26" t="str">
        <f>IFERROR(VLOOKUP(B152,lista!$B$2:$C$46,2,0),"")</f>
        <v/>
      </c>
      <c r="B152" s="27"/>
      <c r="C152" s="27"/>
      <c r="D152" s="193"/>
      <c r="E152" s="82" t="str">
        <f>IFERROR(VLOOKUP($D152,OKJ_2019!$B$2:$I$137,2,FALSE),"nincs kiválasztva szakképesítés")</f>
        <v>nincs kiválasztva szakképesítés</v>
      </c>
      <c r="F152" s="82" t="str">
        <f>IFERROR(VLOOKUP($D152,OKJ_2019!$B$2:$I$137,3,FALSE),"nincs kiválasztva szakképesítés")</f>
        <v>nincs kiválasztva szakképesítés</v>
      </c>
      <c r="G152" s="82" t="str">
        <f>IFERROR(VLOOKUP($D152,OKJ_2019!$B$2:$I$137,4,FALSE),"nincs kiválasztva szakképesítés")</f>
        <v>nincs kiválasztva szakképesítés</v>
      </c>
      <c r="H152" s="82" t="str">
        <f>IFERROR(VLOOKUP($D152,OKJ_2019!$B$2:$I$137,8,FALSE),"nincs kiválasztva szakképesítés")</f>
        <v>nincs kiválasztva szakképesítés</v>
      </c>
      <c r="I152" s="84"/>
      <c r="J152" s="81"/>
      <c r="K152" s="85" t="str">
        <f t="shared" si="2"/>
        <v/>
      </c>
    </row>
    <row r="153" spans="1:11" s="15" customFormat="1" ht="55.15" customHeight="1" x14ac:dyDescent="0.25">
      <c r="A153" s="26" t="str">
        <f>IFERROR(VLOOKUP(B153,lista!$B$2:$C$46,2,0),"")</f>
        <v/>
      </c>
      <c r="B153" s="27"/>
      <c r="C153" s="27"/>
      <c r="D153" s="193"/>
      <c r="E153" s="82" t="str">
        <f>IFERROR(VLOOKUP($D153,OKJ_2019!$B$2:$I$137,2,FALSE),"nincs kiválasztva szakképesítés")</f>
        <v>nincs kiválasztva szakképesítés</v>
      </c>
      <c r="F153" s="82" t="str">
        <f>IFERROR(VLOOKUP($D153,OKJ_2019!$B$2:$I$137,3,FALSE),"nincs kiválasztva szakképesítés")</f>
        <v>nincs kiválasztva szakképesítés</v>
      </c>
      <c r="G153" s="82" t="str">
        <f>IFERROR(VLOOKUP($D153,OKJ_2019!$B$2:$I$137,4,FALSE),"nincs kiválasztva szakképesítés")</f>
        <v>nincs kiválasztva szakképesítés</v>
      </c>
      <c r="H153" s="82" t="str">
        <f>IFERROR(VLOOKUP($D153,OKJ_2019!$B$2:$I$137,8,FALSE),"nincs kiválasztva szakképesítés")</f>
        <v>nincs kiválasztva szakképesítés</v>
      </c>
      <c r="I153" s="84"/>
      <c r="J153" s="81"/>
      <c r="K153" s="85" t="str">
        <f t="shared" si="2"/>
        <v/>
      </c>
    </row>
    <row r="154" spans="1:11" s="15" customFormat="1" ht="55.15" customHeight="1" x14ac:dyDescent="0.25">
      <c r="A154" s="26" t="str">
        <f>IFERROR(VLOOKUP(B154,lista!$B$2:$C$46,2,0),"")</f>
        <v/>
      </c>
      <c r="B154" s="27"/>
      <c r="C154" s="27"/>
      <c r="D154" s="193"/>
      <c r="E154" s="82" t="str">
        <f>IFERROR(VLOOKUP($D154,OKJ_2019!$B$2:$I$137,2,FALSE),"nincs kiválasztva szakképesítés")</f>
        <v>nincs kiválasztva szakképesítés</v>
      </c>
      <c r="F154" s="82" t="str">
        <f>IFERROR(VLOOKUP($D154,OKJ_2019!$B$2:$I$137,3,FALSE),"nincs kiválasztva szakképesítés")</f>
        <v>nincs kiválasztva szakképesítés</v>
      </c>
      <c r="G154" s="82" t="str">
        <f>IFERROR(VLOOKUP($D154,OKJ_2019!$B$2:$I$137,4,FALSE),"nincs kiválasztva szakképesítés")</f>
        <v>nincs kiválasztva szakképesítés</v>
      </c>
      <c r="H154" s="82" t="str">
        <f>IFERROR(VLOOKUP($D154,OKJ_2019!$B$2:$I$137,8,FALSE),"nincs kiválasztva szakképesítés")</f>
        <v>nincs kiválasztva szakképesítés</v>
      </c>
      <c r="I154" s="84"/>
      <c r="J154" s="81"/>
      <c r="K154" s="85" t="str">
        <f t="shared" si="2"/>
        <v/>
      </c>
    </row>
    <row r="155" spans="1:11" s="15" customFormat="1" ht="55.15" customHeight="1" x14ac:dyDescent="0.25">
      <c r="A155" s="26" t="str">
        <f>IFERROR(VLOOKUP(B155,lista!$B$2:$C$46,2,0),"")</f>
        <v/>
      </c>
      <c r="B155" s="27"/>
      <c r="C155" s="27"/>
      <c r="D155" s="193"/>
      <c r="E155" s="82" t="str">
        <f>IFERROR(VLOOKUP($D155,OKJ_2019!$B$2:$I$137,2,FALSE),"nincs kiválasztva szakképesítés")</f>
        <v>nincs kiválasztva szakképesítés</v>
      </c>
      <c r="F155" s="82" t="str">
        <f>IFERROR(VLOOKUP($D155,OKJ_2019!$B$2:$I$137,3,FALSE),"nincs kiválasztva szakképesítés")</f>
        <v>nincs kiválasztva szakképesítés</v>
      </c>
      <c r="G155" s="82" t="str">
        <f>IFERROR(VLOOKUP($D155,OKJ_2019!$B$2:$I$137,4,FALSE),"nincs kiválasztva szakképesítés")</f>
        <v>nincs kiválasztva szakképesítés</v>
      </c>
      <c r="H155" s="82" t="str">
        <f>IFERROR(VLOOKUP($D155,OKJ_2019!$B$2:$I$137,8,FALSE),"nincs kiválasztva szakképesítés")</f>
        <v>nincs kiválasztva szakképesítés</v>
      </c>
      <c r="I155" s="84"/>
      <c r="J155" s="81"/>
      <c r="K155" s="85" t="str">
        <f t="shared" si="2"/>
        <v/>
      </c>
    </row>
    <row r="156" spans="1:11" s="15" customFormat="1" ht="55.15" customHeight="1" x14ac:dyDescent="0.25">
      <c r="A156" s="26" t="str">
        <f>IFERROR(VLOOKUP(B156,lista!$B$2:$C$46,2,0),"")</f>
        <v/>
      </c>
      <c r="B156" s="27"/>
      <c r="C156" s="27"/>
      <c r="D156" s="193"/>
      <c r="E156" s="82" t="str">
        <f>IFERROR(VLOOKUP($D156,OKJ_2019!$B$2:$I$137,2,FALSE),"nincs kiválasztva szakképesítés")</f>
        <v>nincs kiválasztva szakképesítés</v>
      </c>
      <c r="F156" s="82" t="str">
        <f>IFERROR(VLOOKUP($D156,OKJ_2019!$B$2:$I$137,3,FALSE),"nincs kiválasztva szakképesítés")</f>
        <v>nincs kiválasztva szakképesítés</v>
      </c>
      <c r="G156" s="82" t="str">
        <f>IFERROR(VLOOKUP($D156,OKJ_2019!$B$2:$I$137,4,FALSE),"nincs kiválasztva szakképesítés")</f>
        <v>nincs kiválasztva szakképesítés</v>
      </c>
      <c r="H156" s="82" t="str">
        <f>IFERROR(VLOOKUP($D156,OKJ_2019!$B$2:$I$137,8,FALSE),"nincs kiválasztva szakképesítés")</f>
        <v>nincs kiválasztva szakképesítés</v>
      </c>
      <c r="I156" s="84"/>
      <c r="J156" s="81"/>
      <c r="K156" s="85" t="str">
        <f t="shared" si="2"/>
        <v/>
      </c>
    </row>
    <row r="157" spans="1:11" s="15" customFormat="1" ht="55.15" customHeight="1" x14ac:dyDescent="0.25">
      <c r="A157" s="26" t="str">
        <f>IFERROR(VLOOKUP(B157,lista!$B$2:$C$46,2,0),"")</f>
        <v/>
      </c>
      <c r="B157" s="27"/>
      <c r="C157" s="27"/>
      <c r="D157" s="193"/>
      <c r="E157" s="82" t="str">
        <f>IFERROR(VLOOKUP($D157,OKJ_2019!$B$2:$I$137,2,FALSE),"nincs kiválasztva szakképesítés")</f>
        <v>nincs kiválasztva szakképesítés</v>
      </c>
      <c r="F157" s="82" t="str">
        <f>IFERROR(VLOOKUP($D157,OKJ_2019!$B$2:$I$137,3,FALSE),"nincs kiválasztva szakképesítés")</f>
        <v>nincs kiválasztva szakképesítés</v>
      </c>
      <c r="G157" s="82" t="str">
        <f>IFERROR(VLOOKUP($D157,OKJ_2019!$B$2:$I$137,4,FALSE),"nincs kiválasztva szakképesítés")</f>
        <v>nincs kiválasztva szakképesítés</v>
      </c>
      <c r="H157" s="82" t="str">
        <f>IFERROR(VLOOKUP($D157,OKJ_2019!$B$2:$I$137,8,FALSE),"nincs kiválasztva szakképesítés")</f>
        <v>nincs kiválasztva szakképesítés</v>
      </c>
      <c r="I157" s="84"/>
      <c r="J157" s="81"/>
      <c r="K157" s="85" t="str">
        <f t="shared" si="2"/>
        <v/>
      </c>
    </row>
    <row r="158" spans="1:11" s="15" customFormat="1" ht="55.15" customHeight="1" x14ac:dyDescent="0.25">
      <c r="A158" s="26" t="str">
        <f>IFERROR(VLOOKUP(B158,lista!$B$2:$C$46,2,0),"")</f>
        <v/>
      </c>
      <c r="B158" s="27"/>
      <c r="C158" s="27"/>
      <c r="D158" s="193"/>
      <c r="E158" s="82" t="str">
        <f>IFERROR(VLOOKUP($D158,OKJ_2019!$B$2:$I$137,2,FALSE),"nincs kiválasztva szakképesítés")</f>
        <v>nincs kiválasztva szakképesítés</v>
      </c>
      <c r="F158" s="82" t="str">
        <f>IFERROR(VLOOKUP($D158,OKJ_2019!$B$2:$I$137,3,FALSE),"nincs kiválasztva szakképesítés")</f>
        <v>nincs kiválasztva szakképesítés</v>
      </c>
      <c r="G158" s="82" t="str">
        <f>IFERROR(VLOOKUP($D158,OKJ_2019!$B$2:$I$137,4,FALSE),"nincs kiválasztva szakképesítés")</f>
        <v>nincs kiválasztva szakképesítés</v>
      </c>
      <c r="H158" s="82" t="str">
        <f>IFERROR(VLOOKUP($D158,OKJ_2019!$B$2:$I$137,8,FALSE),"nincs kiválasztva szakképesítés")</f>
        <v>nincs kiválasztva szakképesítés</v>
      </c>
      <c r="I158" s="84"/>
      <c r="J158" s="81"/>
      <c r="K158" s="85" t="str">
        <f t="shared" si="2"/>
        <v/>
      </c>
    </row>
    <row r="159" spans="1:11" s="15" customFormat="1" ht="55.15" customHeight="1" x14ac:dyDescent="0.25">
      <c r="A159" s="26" t="str">
        <f>IFERROR(VLOOKUP(B159,lista!$B$2:$C$46,2,0),"")</f>
        <v/>
      </c>
      <c r="B159" s="27"/>
      <c r="C159" s="27"/>
      <c r="D159" s="193"/>
      <c r="E159" s="82" t="str">
        <f>IFERROR(VLOOKUP($D159,OKJ_2019!$B$2:$I$137,2,FALSE),"nincs kiválasztva szakképesítés")</f>
        <v>nincs kiválasztva szakképesítés</v>
      </c>
      <c r="F159" s="82" t="str">
        <f>IFERROR(VLOOKUP($D159,OKJ_2019!$B$2:$I$137,3,FALSE),"nincs kiválasztva szakképesítés")</f>
        <v>nincs kiválasztva szakképesítés</v>
      </c>
      <c r="G159" s="82" t="str">
        <f>IFERROR(VLOOKUP($D159,OKJ_2019!$B$2:$I$137,4,FALSE),"nincs kiválasztva szakképesítés")</f>
        <v>nincs kiválasztva szakképesítés</v>
      </c>
      <c r="H159" s="82" t="str">
        <f>IFERROR(VLOOKUP($D159,OKJ_2019!$B$2:$I$137,8,FALSE),"nincs kiválasztva szakképesítés")</f>
        <v>nincs kiválasztva szakképesítés</v>
      </c>
      <c r="I159" s="84"/>
      <c r="J159" s="81"/>
      <c r="K159" s="85" t="str">
        <f t="shared" si="2"/>
        <v/>
      </c>
    </row>
    <row r="160" spans="1:11" s="15" customFormat="1" ht="55.15" customHeight="1" x14ac:dyDescent="0.25">
      <c r="A160" s="26" t="str">
        <f>IFERROR(VLOOKUP(B160,lista!$B$2:$C$46,2,0),"")</f>
        <v/>
      </c>
      <c r="B160" s="27"/>
      <c r="C160" s="27"/>
      <c r="D160" s="193"/>
      <c r="E160" s="82" t="str">
        <f>IFERROR(VLOOKUP($D160,OKJ_2019!$B$2:$I$137,2,FALSE),"nincs kiválasztva szakképesítés")</f>
        <v>nincs kiválasztva szakképesítés</v>
      </c>
      <c r="F160" s="82" t="str">
        <f>IFERROR(VLOOKUP($D160,OKJ_2019!$B$2:$I$137,3,FALSE),"nincs kiválasztva szakképesítés")</f>
        <v>nincs kiválasztva szakképesítés</v>
      </c>
      <c r="G160" s="82" t="str">
        <f>IFERROR(VLOOKUP($D160,OKJ_2019!$B$2:$I$137,4,FALSE),"nincs kiválasztva szakképesítés")</f>
        <v>nincs kiválasztva szakképesítés</v>
      </c>
      <c r="H160" s="82" t="str">
        <f>IFERROR(VLOOKUP($D160,OKJ_2019!$B$2:$I$137,8,FALSE),"nincs kiválasztva szakképesítés")</f>
        <v>nincs kiválasztva szakképesítés</v>
      </c>
      <c r="I160" s="84"/>
      <c r="J160" s="81"/>
      <c r="K160" s="85" t="str">
        <f t="shared" si="2"/>
        <v/>
      </c>
    </row>
    <row r="161" spans="1:11" s="15" customFormat="1" ht="55.15" customHeight="1" x14ac:dyDescent="0.25">
      <c r="A161" s="26" t="str">
        <f>IFERROR(VLOOKUP(B161,lista!$B$2:$C$46,2,0),"")</f>
        <v/>
      </c>
      <c r="B161" s="27"/>
      <c r="C161" s="27"/>
      <c r="D161" s="193"/>
      <c r="E161" s="82" t="str">
        <f>IFERROR(VLOOKUP($D161,OKJ_2019!$B$2:$I$137,2,FALSE),"nincs kiválasztva szakképesítés")</f>
        <v>nincs kiválasztva szakképesítés</v>
      </c>
      <c r="F161" s="82" t="str">
        <f>IFERROR(VLOOKUP($D161,OKJ_2019!$B$2:$I$137,3,FALSE),"nincs kiválasztva szakképesítés")</f>
        <v>nincs kiválasztva szakképesítés</v>
      </c>
      <c r="G161" s="82" t="str">
        <f>IFERROR(VLOOKUP($D161,OKJ_2019!$B$2:$I$137,4,FALSE),"nincs kiválasztva szakképesítés")</f>
        <v>nincs kiválasztva szakképesítés</v>
      </c>
      <c r="H161" s="82" t="str">
        <f>IFERROR(VLOOKUP($D161,OKJ_2019!$B$2:$I$137,8,FALSE),"nincs kiválasztva szakképesítés")</f>
        <v>nincs kiválasztva szakképesítés</v>
      </c>
      <c r="I161" s="84"/>
      <c r="J161" s="81"/>
      <c r="K161" s="85" t="str">
        <f t="shared" si="2"/>
        <v/>
      </c>
    </row>
    <row r="162" spans="1:11" s="15" customFormat="1" ht="55.15" customHeight="1" x14ac:dyDescent="0.25">
      <c r="A162" s="26" t="str">
        <f>IFERROR(VLOOKUP(B162,lista!$B$2:$C$46,2,0),"")</f>
        <v/>
      </c>
      <c r="B162" s="27"/>
      <c r="C162" s="27"/>
      <c r="D162" s="193"/>
      <c r="E162" s="82" t="str">
        <f>IFERROR(VLOOKUP($D162,OKJ_2019!$B$2:$I$137,2,FALSE),"nincs kiválasztva szakképesítés")</f>
        <v>nincs kiválasztva szakképesítés</v>
      </c>
      <c r="F162" s="82" t="str">
        <f>IFERROR(VLOOKUP($D162,OKJ_2019!$B$2:$I$137,3,FALSE),"nincs kiválasztva szakképesítés")</f>
        <v>nincs kiválasztva szakképesítés</v>
      </c>
      <c r="G162" s="82" t="str">
        <f>IFERROR(VLOOKUP($D162,OKJ_2019!$B$2:$I$137,4,FALSE),"nincs kiválasztva szakképesítés")</f>
        <v>nincs kiválasztva szakképesítés</v>
      </c>
      <c r="H162" s="82" t="str">
        <f>IFERROR(VLOOKUP($D162,OKJ_2019!$B$2:$I$137,8,FALSE),"nincs kiválasztva szakképesítés")</f>
        <v>nincs kiválasztva szakképesítés</v>
      </c>
      <c r="I162" s="84"/>
      <c r="J162" s="81"/>
      <c r="K162" s="85" t="str">
        <f t="shared" si="2"/>
        <v/>
      </c>
    </row>
    <row r="163" spans="1:11" s="15" customFormat="1" ht="55.15" customHeight="1" x14ac:dyDescent="0.25">
      <c r="A163" s="26" t="str">
        <f>IFERROR(VLOOKUP(B163,lista!$B$2:$C$46,2,0),"")</f>
        <v/>
      </c>
      <c r="B163" s="27"/>
      <c r="C163" s="27"/>
      <c r="D163" s="193"/>
      <c r="E163" s="82" t="str">
        <f>IFERROR(VLOOKUP($D163,OKJ_2019!$B$2:$I$137,2,FALSE),"nincs kiválasztva szakképesítés")</f>
        <v>nincs kiválasztva szakképesítés</v>
      </c>
      <c r="F163" s="82" t="str">
        <f>IFERROR(VLOOKUP($D163,OKJ_2019!$B$2:$I$137,3,FALSE),"nincs kiválasztva szakképesítés")</f>
        <v>nincs kiválasztva szakképesítés</v>
      </c>
      <c r="G163" s="82" t="str">
        <f>IFERROR(VLOOKUP($D163,OKJ_2019!$B$2:$I$137,4,FALSE),"nincs kiválasztva szakképesítés")</f>
        <v>nincs kiválasztva szakképesítés</v>
      </c>
      <c r="H163" s="82" t="str">
        <f>IFERROR(VLOOKUP($D163,OKJ_2019!$B$2:$I$137,8,FALSE),"nincs kiválasztva szakképesítés")</f>
        <v>nincs kiválasztva szakképesítés</v>
      </c>
      <c r="I163" s="84"/>
      <c r="J163" s="81"/>
      <c r="K163" s="85" t="str">
        <f t="shared" si="2"/>
        <v/>
      </c>
    </row>
    <row r="164" spans="1:11" s="15" customFormat="1" ht="55.15" customHeight="1" x14ac:dyDescent="0.25">
      <c r="A164" s="26" t="str">
        <f>IFERROR(VLOOKUP(B164,lista!$B$2:$C$46,2,0),"")</f>
        <v/>
      </c>
      <c r="B164" s="27"/>
      <c r="C164" s="27"/>
      <c r="D164" s="193"/>
      <c r="E164" s="82" t="str">
        <f>IFERROR(VLOOKUP($D164,OKJ_2019!$B$2:$I$137,2,FALSE),"nincs kiválasztva szakképesítés")</f>
        <v>nincs kiválasztva szakképesítés</v>
      </c>
      <c r="F164" s="82" t="str">
        <f>IFERROR(VLOOKUP($D164,OKJ_2019!$B$2:$I$137,3,FALSE),"nincs kiválasztva szakképesítés")</f>
        <v>nincs kiválasztva szakképesítés</v>
      </c>
      <c r="G164" s="82" t="str">
        <f>IFERROR(VLOOKUP($D164,OKJ_2019!$B$2:$I$137,4,FALSE),"nincs kiválasztva szakképesítés")</f>
        <v>nincs kiválasztva szakképesítés</v>
      </c>
      <c r="H164" s="82" t="str">
        <f>IFERROR(VLOOKUP($D164,OKJ_2019!$B$2:$I$137,8,FALSE),"nincs kiválasztva szakképesítés")</f>
        <v>nincs kiválasztva szakképesítés</v>
      </c>
      <c r="I164" s="84"/>
      <c r="J164" s="81"/>
      <c r="K164" s="85" t="str">
        <f t="shared" si="2"/>
        <v/>
      </c>
    </row>
    <row r="165" spans="1:11" s="15" customFormat="1" ht="55.15" customHeight="1" x14ac:dyDescent="0.25">
      <c r="A165" s="26" t="str">
        <f>IFERROR(VLOOKUP(B165,lista!$B$2:$C$46,2,0),"")</f>
        <v/>
      </c>
      <c r="B165" s="27"/>
      <c r="C165" s="27"/>
      <c r="D165" s="193"/>
      <c r="E165" s="82" t="str">
        <f>IFERROR(VLOOKUP($D165,OKJ_2019!$B$2:$I$137,2,FALSE),"nincs kiválasztva szakképesítés")</f>
        <v>nincs kiválasztva szakképesítés</v>
      </c>
      <c r="F165" s="82" t="str">
        <f>IFERROR(VLOOKUP($D165,OKJ_2019!$B$2:$I$137,3,FALSE),"nincs kiválasztva szakképesítés")</f>
        <v>nincs kiválasztva szakképesítés</v>
      </c>
      <c r="G165" s="82" t="str">
        <f>IFERROR(VLOOKUP($D165,OKJ_2019!$B$2:$I$137,4,FALSE),"nincs kiválasztva szakképesítés")</f>
        <v>nincs kiválasztva szakképesítés</v>
      </c>
      <c r="H165" s="82" t="str">
        <f>IFERROR(VLOOKUP($D165,OKJ_2019!$B$2:$I$137,8,FALSE),"nincs kiválasztva szakképesítés")</f>
        <v>nincs kiválasztva szakképesítés</v>
      </c>
      <c r="I165" s="84"/>
      <c r="J165" s="81"/>
      <c r="K165" s="85" t="str">
        <f t="shared" si="2"/>
        <v/>
      </c>
    </row>
    <row r="166" spans="1:11" s="15" customFormat="1" ht="55.15" customHeight="1" x14ac:dyDescent="0.25">
      <c r="A166" s="26" t="str">
        <f>IFERROR(VLOOKUP(B166,lista!$B$2:$C$46,2,0),"")</f>
        <v/>
      </c>
      <c r="B166" s="27"/>
      <c r="C166" s="27"/>
      <c r="D166" s="193"/>
      <c r="E166" s="82" t="str">
        <f>IFERROR(VLOOKUP($D166,OKJ_2019!$B$2:$I$137,2,FALSE),"nincs kiválasztva szakképesítés")</f>
        <v>nincs kiválasztva szakképesítés</v>
      </c>
      <c r="F166" s="82" t="str">
        <f>IFERROR(VLOOKUP($D166,OKJ_2019!$B$2:$I$137,3,FALSE),"nincs kiválasztva szakképesítés")</f>
        <v>nincs kiválasztva szakképesítés</v>
      </c>
      <c r="G166" s="82" t="str">
        <f>IFERROR(VLOOKUP($D166,OKJ_2019!$B$2:$I$137,4,FALSE),"nincs kiválasztva szakképesítés")</f>
        <v>nincs kiválasztva szakképesítés</v>
      </c>
      <c r="H166" s="82" t="str">
        <f>IFERROR(VLOOKUP($D166,OKJ_2019!$B$2:$I$137,8,FALSE),"nincs kiválasztva szakképesítés")</f>
        <v>nincs kiválasztva szakképesítés</v>
      </c>
      <c r="I166" s="84"/>
      <c r="J166" s="81"/>
      <c r="K166" s="85" t="str">
        <f t="shared" si="2"/>
        <v/>
      </c>
    </row>
    <row r="167" spans="1:11" s="15" customFormat="1" ht="55.15" customHeight="1" x14ac:dyDescent="0.25">
      <c r="A167" s="26" t="str">
        <f>IFERROR(VLOOKUP(B167,lista!$B$2:$C$46,2,0),"")</f>
        <v/>
      </c>
      <c r="B167" s="27"/>
      <c r="C167" s="27"/>
      <c r="D167" s="193"/>
      <c r="E167" s="82" t="str">
        <f>IFERROR(VLOOKUP($D167,OKJ_2019!$B$2:$I$137,2,FALSE),"nincs kiválasztva szakképesítés")</f>
        <v>nincs kiválasztva szakképesítés</v>
      </c>
      <c r="F167" s="82" t="str">
        <f>IFERROR(VLOOKUP($D167,OKJ_2019!$B$2:$I$137,3,FALSE),"nincs kiválasztva szakképesítés")</f>
        <v>nincs kiválasztva szakképesítés</v>
      </c>
      <c r="G167" s="82" t="str">
        <f>IFERROR(VLOOKUP($D167,OKJ_2019!$B$2:$I$137,4,FALSE),"nincs kiválasztva szakképesítés")</f>
        <v>nincs kiválasztva szakképesítés</v>
      </c>
      <c r="H167" s="82" t="str">
        <f>IFERROR(VLOOKUP($D167,OKJ_2019!$B$2:$I$137,8,FALSE),"nincs kiválasztva szakképesítés")</f>
        <v>nincs kiválasztva szakképesítés</v>
      </c>
      <c r="I167" s="84"/>
      <c r="J167" s="81"/>
      <c r="K167" s="85" t="str">
        <f t="shared" si="2"/>
        <v/>
      </c>
    </row>
    <row r="168" spans="1:11" s="15" customFormat="1" ht="55.15" customHeight="1" x14ac:dyDescent="0.25">
      <c r="A168" s="26" t="str">
        <f>IFERROR(VLOOKUP(B168,lista!$B$2:$C$46,2,0),"")</f>
        <v/>
      </c>
      <c r="B168" s="27"/>
      <c r="C168" s="27"/>
      <c r="D168" s="193"/>
      <c r="E168" s="82" t="str">
        <f>IFERROR(VLOOKUP($D168,OKJ_2019!$B$2:$I$137,2,FALSE),"nincs kiválasztva szakképesítés")</f>
        <v>nincs kiválasztva szakképesítés</v>
      </c>
      <c r="F168" s="82" t="str">
        <f>IFERROR(VLOOKUP($D168,OKJ_2019!$B$2:$I$137,3,FALSE),"nincs kiválasztva szakképesítés")</f>
        <v>nincs kiválasztva szakképesítés</v>
      </c>
      <c r="G168" s="82" t="str">
        <f>IFERROR(VLOOKUP($D168,OKJ_2019!$B$2:$I$137,4,FALSE),"nincs kiválasztva szakképesítés")</f>
        <v>nincs kiválasztva szakképesítés</v>
      </c>
      <c r="H168" s="82" t="str">
        <f>IFERROR(VLOOKUP($D168,OKJ_2019!$B$2:$I$137,8,FALSE),"nincs kiválasztva szakképesítés")</f>
        <v>nincs kiválasztva szakképesítés</v>
      </c>
      <c r="I168" s="84"/>
      <c r="J168" s="81"/>
      <c r="K168" s="85" t="str">
        <f t="shared" si="2"/>
        <v/>
      </c>
    </row>
    <row r="169" spans="1:11" s="15" customFormat="1" ht="55.15" customHeight="1" x14ac:dyDescent="0.25">
      <c r="A169" s="26" t="str">
        <f>IFERROR(VLOOKUP(B169,lista!$B$2:$C$46,2,0),"")</f>
        <v/>
      </c>
      <c r="B169" s="27"/>
      <c r="C169" s="27"/>
      <c r="D169" s="193"/>
      <c r="E169" s="82" t="str">
        <f>IFERROR(VLOOKUP($D169,OKJ_2019!$B$2:$I$137,2,FALSE),"nincs kiválasztva szakképesítés")</f>
        <v>nincs kiválasztva szakképesítés</v>
      </c>
      <c r="F169" s="82" t="str">
        <f>IFERROR(VLOOKUP($D169,OKJ_2019!$B$2:$I$137,3,FALSE),"nincs kiválasztva szakképesítés")</f>
        <v>nincs kiválasztva szakképesítés</v>
      </c>
      <c r="G169" s="82" t="str">
        <f>IFERROR(VLOOKUP($D169,OKJ_2019!$B$2:$I$137,4,FALSE),"nincs kiválasztva szakképesítés")</f>
        <v>nincs kiválasztva szakképesítés</v>
      </c>
      <c r="H169" s="82" t="str">
        <f>IFERROR(VLOOKUP($D169,OKJ_2019!$B$2:$I$137,8,FALSE),"nincs kiválasztva szakképesítés")</f>
        <v>nincs kiválasztva szakképesítés</v>
      </c>
      <c r="I169" s="84"/>
      <c r="J169" s="81"/>
      <c r="K169" s="85" t="str">
        <f t="shared" si="2"/>
        <v/>
      </c>
    </row>
    <row r="170" spans="1:11" s="15" customFormat="1" ht="55.15" customHeight="1" x14ac:dyDescent="0.25">
      <c r="A170" s="26" t="str">
        <f>IFERROR(VLOOKUP(B170,lista!$B$2:$C$46,2,0),"")</f>
        <v/>
      </c>
      <c r="B170" s="27"/>
      <c r="C170" s="27"/>
      <c r="D170" s="193"/>
      <c r="E170" s="82" t="str">
        <f>IFERROR(VLOOKUP($D170,OKJ_2019!$B$2:$I$137,2,FALSE),"nincs kiválasztva szakképesítés")</f>
        <v>nincs kiválasztva szakképesítés</v>
      </c>
      <c r="F170" s="82" t="str">
        <f>IFERROR(VLOOKUP($D170,OKJ_2019!$B$2:$I$137,3,FALSE),"nincs kiválasztva szakképesítés")</f>
        <v>nincs kiválasztva szakképesítés</v>
      </c>
      <c r="G170" s="82" t="str">
        <f>IFERROR(VLOOKUP($D170,OKJ_2019!$B$2:$I$137,4,FALSE),"nincs kiválasztva szakképesítés")</f>
        <v>nincs kiválasztva szakképesítés</v>
      </c>
      <c r="H170" s="82" t="str">
        <f>IFERROR(VLOOKUP($D170,OKJ_2019!$B$2:$I$137,8,FALSE),"nincs kiválasztva szakképesítés")</f>
        <v>nincs kiválasztva szakképesítés</v>
      </c>
      <c r="I170" s="84"/>
      <c r="J170" s="81"/>
      <c r="K170" s="85" t="str">
        <f t="shared" si="2"/>
        <v/>
      </c>
    </row>
    <row r="171" spans="1:11" s="15" customFormat="1" ht="55.15" customHeight="1" x14ac:dyDescent="0.25">
      <c r="A171" s="26" t="str">
        <f>IFERROR(VLOOKUP(B171,lista!$B$2:$C$46,2,0),"")</f>
        <v/>
      </c>
      <c r="B171" s="27"/>
      <c r="C171" s="27"/>
      <c r="D171" s="193"/>
      <c r="E171" s="82" t="str">
        <f>IFERROR(VLOOKUP($D171,OKJ_2019!$B$2:$I$137,2,FALSE),"nincs kiválasztva szakképesítés")</f>
        <v>nincs kiválasztva szakképesítés</v>
      </c>
      <c r="F171" s="82" t="str">
        <f>IFERROR(VLOOKUP($D171,OKJ_2019!$B$2:$I$137,3,FALSE),"nincs kiválasztva szakképesítés")</f>
        <v>nincs kiválasztva szakképesítés</v>
      </c>
      <c r="G171" s="82" t="str">
        <f>IFERROR(VLOOKUP($D171,OKJ_2019!$B$2:$I$137,4,FALSE),"nincs kiválasztva szakképesítés")</f>
        <v>nincs kiválasztva szakképesítés</v>
      </c>
      <c r="H171" s="82" t="str">
        <f>IFERROR(VLOOKUP($D171,OKJ_2019!$B$2:$I$137,8,FALSE),"nincs kiválasztva szakképesítés")</f>
        <v>nincs kiválasztva szakképesítés</v>
      </c>
      <c r="I171" s="84"/>
      <c r="J171" s="81"/>
      <c r="K171" s="85" t="str">
        <f t="shared" si="2"/>
        <v/>
      </c>
    </row>
    <row r="172" spans="1:11" s="15" customFormat="1" ht="55.15" customHeight="1" x14ac:dyDescent="0.25">
      <c r="A172" s="26" t="str">
        <f>IFERROR(VLOOKUP(B172,lista!$B$2:$C$46,2,0),"")</f>
        <v/>
      </c>
      <c r="B172" s="27"/>
      <c r="C172" s="27"/>
      <c r="D172" s="193"/>
      <c r="E172" s="82" t="str">
        <f>IFERROR(VLOOKUP($D172,OKJ_2019!$B$2:$I$137,2,FALSE),"nincs kiválasztva szakképesítés")</f>
        <v>nincs kiválasztva szakképesítés</v>
      </c>
      <c r="F172" s="82" t="str">
        <f>IFERROR(VLOOKUP($D172,OKJ_2019!$B$2:$I$137,3,FALSE),"nincs kiválasztva szakképesítés")</f>
        <v>nincs kiválasztva szakképesítés</v>
      </c>
      <c r="G172" s="82" t="str">
        <f>IFERROR(VLOOKUP($D172,OKJ_2019!$B$2:$I$137,4,FALSE),"nincs kiválasztva szakképesítés")</f>
        <v>nincs kiválasztva szakképesítés</v>
      </c>
      <c r="H172" s="82" t="str">
        <f>IFERROR(VLOOKUP($D172,OKJ_2019!$B$2:$I$137,8,FALSE),"nincs kiválasztva szakképesítés")</f>
        <v>nincs kiválasztva szakképesítés</v>
      </c>
      <c r="I172" s="84"/>
      <c r="J172" s="81"/>
      <c r="K172" s="85" t="str">
        <f t="shared" si="2"/>
        <v/>
      </c>
    </row>
    <row r="173" spans="1:11" s="15" customFormat="1" ht="55.15" customHeight="1" x14ac:dyDescent="0.25">
      <c r="A173" s="26" t="str">
        <f>IFERROR(VLOOKUP(B173,lista!$B$2:$C$46,2,0),"")</f>
        <v/>
      </c>
      <c r="B173" s="27"/>
      <c r="C173" s="27"/>
      <c r="D173" s="193"/>
      <c r="E173" s="82" t="str">
        <f>IFERROR(VLOOKUP($D173,OKJ_2019!$B$2:$I$137,2,FALSE),"nincs kiválasztva szakképesítés")</f>
        <v>nincs kiválasztva szakképesítés</v>
      </c>
      <c r="F173" s="82" t="str">
        <f>IFERROR(VLOOKUP($D173,OKJ_2019!$B$2:$I$137,3,FALSE),"nincs kiválasztva szakképesítés")</f>
        <v>nincs kiválasztva szakképesítés</v>
      </c>
      <c r="G173" s="82" t="str">
        <f>IFERROR(VLOOKUP($D173,OKJ_2019!$B$2:$I$137,4,FALSE),"nincs kiválasztva szakképesítés")</f>
        <v>nincs kiválasztva szakképesítés</v>
      </c>
      <c r="H173" s="82" t="str">
        <f>IFERROR(VLOOKUP($D173,OKJ_2019!$B$2:$I$137,8,FALSE),"nincs kiválasztva szakképesítés")</f>
        <v>nincs kiválasztva szakképesítés</v>
      </c>
      <c r="I173" s="84"/>
      <c r="J173" s="81"/>
      <c r="K173" s="85" t="str">
        <f t="shared" si="2"/>
        <v/>
      </c>
    </row>
    <row r="174" spans="1:11" s="15" customFormat="1" ht="55.15" customHeight="1" x14ac:dyDescent="0.25">
      <c r="A174" s="26" t="str">
        <f>IFERROR(VLOOKUP(B174,lista!$B$2:$C$46,2,0),"")</f>
        <v/>
      </c>
      <c r="B174" s="27"/>
      <c r="C174" s="27"/>
      <c r="D174" s="193"/>
      <c r="E174" s="82" t="str">
        <f>IFERROR(VLOOKUP($D174,OKJ_2019!$B$2:$I$137,2,FALSE),"nincs kiválasztva szakképesítés")</f>
        <v>nincs kiválasztva szakképesítés</v>
      </c>
      <c r="F174" s="82" t="str">
        <f>IFERROR(VLOOKUP($D174,OKJ_2019!$B$2:$I$137,3,FALSE),"nincs kiválasztva szakképesítés")</f>
        <v>nincs kiválasztva szakképesítés</v>
      </c>
      <c r="G174" s="82" t="str">
        <f>IFERROR(VLOOKUP($D174,OKJ_2019!$B$2:$I$137,4,FALSE),"nincs kiválasztva szakképesítés")</f>
        <v>nincs kiválasztva szakképesítés</v>
      </c>
      <c r="H174" s="82" t="str">
        <f>IFERROR(VLOOKUP($D174,OKJ_2019!$B$2:$I$137,8,FALSE),"nincs kiválasztva szakképesítés")</f>
        <v>nincs kiválasztva szakképesítés</v>
      </c>
      <c r="I174" s="84"/>
      <c r="J174" s="81"/>
      <c r="K174" s="85" t="str">
        <f t="shared" si="2"/>
        <v/>
      </c>
    </row>
    <row r="175" spans="1:11" s="15" customFormat="1" ht="55.15" customHeight="1" x14ac:dyDescent="0.25">
      <c r="A175" s="26" t="str">
        <f>IFERROR(VLOOKUP(B175,lista!$B$2:$C$46,2,0),"")</f>
        <v/>
      </c>
      <c r="B175" s="27"/>
      <c r="C175" s="27"/>
      <c r="D175" s="193"/>
      <c r="E175" s="82" t="str">
        <f>IFERROR(VLOOKUP($D175,OKJ_2019!$B$2:$I$137,2,FALSE),"nincs kiválasztva szakképesítés")</f>
        <v>nincs kiválasztva szakképesítés</v>
      </c>
      <c r="F175" s="82" t="str">
        <f>IFERROR(VLOOKUP($D175,OKJ_2019!$B$2:$I$137,3,FALSE),"nincs kiválasztva szakképesítés")</f>
        <v>nincs kiválasztva szakképesítés</v>
      </c>
      <c r="G175" s="82" t="str">
        <f>IFERROR(VLOOKUP($D175,OKJ_2019!$B$2:$I$137,4,FALSE),"nincs kiválasztva szakképesítés")</f>
        <v>nincs kiválasztva szakképesítés</v>
      </c>
      <c r="H175" s="82" t="str">
        <f>IFERROR(VLOOKUP($D175,OKJ_2019!$B$2:$I$137,8,FALSE),"nincs kiválasztva szakképesítés")</f>
        <v>nincs kiválasztva szakképesítés</v>
      </c>
      <c r="I175" s="84"/>
      <c r="J175" s="81"/>
      <c r="K175" s="85" t="str">
        <f t="shared" si="2"/>
        <v/>
      </c>
    </row>
    <row r="176" spans="1:11" s="15" customFormat="1" ht="55.15" customHeight="1" x14ac:dyDescent="0.25">
      <c r="A176" s="26" t="str">
        <f>IFERROR(VLOOKUP(B176,lista!$B$2:$C$46,2,0),"")</f>
        <v/>
      </c>
      <c r="B176" s="27"/>
      <c r="C176" s="27"/>
      <c r="D176" s="193"/>
      <c r="E176" s="82" t="str">
        <f>IFERROR(VLOOKUP($D176,OKJ_2019!$B$2:$I$137,2,FALSE),"nincs kiválasztva szakképesítés")</f>
        <v>nincs kiválasztva szakképesítés</v>
      </c>
      <c r="F176" s="82" t="str">
        <f>IFERROR(VLOOKUP($D176,OKJ_2019!$B$2:$I$137,3,FALSE),"nincs kiválasztva szakképesítés")</f>
        <v>nincs kiválasztva szakképesítés</v>
      </c>
      <c r="G176" s="82" t="str">
        <f>IFERROR(VLOOKUP($D176,OKJ_2019!$B$2:$I$137,4,FALSE),"nincs kiválasztva szakképesítés")</f>
        <v>nincs kiválasztva szakképesítés</v>
      </c>
      <c r="H176" s="82" t="str">
        <f>IFERROR(VLOOKUP($D176,OKJ_2019!$B$2:$I$137,8,FALSE),"nincs kiválasztva szakképesítés")</f>
        <v>nincs kiválasztva szakképesítés</v>
      </c>
      <c r="I176" s="84"/>
      <c r="J176" s="81"/>
      <c r="K176" s="85" t="str">
        <f t="shared" si="2"/>
        <v/>
      </c>
    </row>
    <row r="177" spans="1:11" s="15" customFormat="1" ht="55.15" customHeight="1" x14ac:dyDescent="0.25">
      <c r="A177" s="26" t="str">
        <f>IFERROR(VLOOKUP(B177,lista!$B$2:$C$46,2,0),"")</f>
        <v/>
      </c>
      <c r="B177" s="27"/>
      <c r="C177" s="27"/>
      <c r="D177" s="193"/>
      <c r="E177" s="82" t="str">
        <f>IFERROR(VLOOKUP($D177,OKJ_2019!$B$2:$I$137,2,FALSE),"nincs kiválasztva szakképesítés")</f>
        <v>nincs kiválasztva szakképesítés</v>
      </c>
      <c r="F177" s="82" t="str">
        <f>IFERROR(VLOOKUP($D177,OKJ_2019!$B$2:$I$137,3,FALSE),"nincs kiválasztva szakképesítés")</f>
        <v>nincs kiválasztva szakképesítés</v>
      </c>
      <c r="G177" s="82" t="str">
        <f>IFERROR(VLOOKUP($D177,OKJ_2019!$B$2:$I$137,4,FALSE),"nincs kiválasztva szakképesítés")</f>
        <v>nincs kiválasztva szakképesítés</v>
      </c>
      <c r="H177" s="82" t="str">
        <f>IFERROR(VLOOKUP($D177,OKJ_2019!$B$2:$I$137,8,FALSE),"nincs kiválasztva szakképesítés")</f>
        <v>nincs kiválasztva szakképesítés</v>
      </c>
      <c r="I177" s="84"/>
      <c r="J177" s="81"/>
      <c r="K177" s="85" t="str">
        <f t="shared" si="2"/>
        <v/>
      </c>
    </row>
    <row r="178" spans="1:11" s="15" customFormat="1" ht="55.15" customHeight="1" x14ac:dyDescent="0.25">
      <c r="A178" s="26" t="str">
        <f>IFERROR(VLOOKUP(B178,lista!$B$2:$C$46,2,0),"")</f>
        <v/>
      </c>
      <c r="B178" s="27"/>
      <c r="C178" s="27"/>
      <c r="D178" s="193"/>
      <c r="E178" s="82" t="str">
        <f>IFERROR(VLOOKUP($D178,OKJ_2019!$B$2:$I$137,2,FALSE),"nincs kiválasztva szakképesítés")</f>
        <v>nincs kiválasztva szakképesítés</v>
      </c>
      <c r="F178" s="82" t="str">
        <f>IFERROR(VLOOKUP($D178,OKJ_2019!$B$2:$I$137,3,FALSE),"nincs kiválasztva szakképesítés")</f>
        <v>nincs kiválasztva szakképesítés</v>
      </c>
      <c r="G178" s="82" t="str">
        <f>IFERROR(VLOOKUP($D178,OKJ_2019!$B$2:$I$137,4,FALSE),"nincs kiválasztva szakképesítés")</f>
        <v>nincs kiválasztva szakképesítés</v>
      </c>
      <c r="H178" s="82" t="str">
        <f>IFERROR(VLOOKUP($D178,OKJ_2019!$B$2:$I$137,8,FALSE),"nincs kiválasztva szakképesítés")</f>
        <v>nincs kiválasztva szakképesítés</v>
      </c>
      <c r="I178" s="84"/>
      <c r="J178" s="81"/>
      <c r="K178" s="85" t="str">
        <f t="shared" si="2"/>
        <v/>
      </c>
    </row>
    <row r="179" spans="1:11" s="15" customFormat="1" ht="55.15" customHeight="1" x14ac:dyDescent="0.25">
      <c r="A179" s="26" t="str">
        <f>IFERROR(VLOOKUP(B179,lista!$B$2:$C$46,2,0),"")</f>
        <v/>
      </c>
      <c r="B179" s="27"/>
      <c r="C179" s="27"/>
      <c r="D179" s="193"/>
      <c r="E179" s="82" t="str">
        <f>IFERROR(VLOOKUP($D179,OKJ_2019!$B$2:$I$137,2,FALSE),"nincs kiválasztva szakképesítés")</f>
        <v>nincs kiválasztva szakképesítés</v>
      </c>
      <c r="F179" s="82" t="str">
        <f>IFERROR(VLOOKUP($D179,OKJ_2019!$B$2:$I$137,3,FALSE),"nincs kiválasztva szakképesítés")</f>
        <v>nincs kiválasztva szakképesítés</v>
      </c>
      <c r="G179" s="82" t="str">
        <f>IFERROR(VLOOKUP($D179,OKJ_2019!$B$2:$I$137,4,FALSE),"nincs kiválasztva szakképesítés")</f>
        <v>nincs kiválasztva szakképesítés</v>
      </c>
      <c r="H179" s="82" t="str">
        <f>IFERROR(VLOOKUP($D179,OKJ_2019!$B$2:$I$137,8,FALSE),"nincs kiválasztva szakképesítés")</f>
        <v>nincs kiválasztva szakképesítés</v>
      </c>
      <c r="I179" s="84"/>
      <c r="J179" s="81"/>
      <c r="K179" s="85" t="str">
        <f t="shared" si="2"/>
        <v/>
      </c>
    </row>
    <row r="180" spans="1:11" s="15" customFormat="1" ht="55.15" customHeight="1" x14ac:dyDescent="0.25">
      <c r="A180" s="26" t="str">
        <f>IFERROR(VLOOKUP(B180,lista!$B$2:$C$46,2,0),"")</f>
        <v/>
      </c>
      <c r="B180" s="27"/>
      <c r="C180" s="27"/>
      <c r="D180" s="193"/>
      <c r="E180" s="82" t="str">
        <f>IFERROR(VLOOKUP($D180,OKJ_2019!$B$2:$I$137,2,FALSE),"nincs kiválasztva szakképesítés")</f>
        <v>nincs kiválasztva szakképesítés</v>
      </c>
      <c r="F180" s="82" t="str">
        <f>IFERROR(VLOOKUP($D180,OKJ_2019!$B$2:$I$137,3,FALSE),"nincs kiválasztva szakképesítés")</f>
        <v>nincs kiválasztva szakképesítés</v>
      </c>
      <c r="G180" s="82" t="str">
        <f>IFERROR(VLOOKUP($D180,OKJ_2019!$B$2:$I$137,4,FALSE),"nincs kiválasztva szakképesítés")</f>
        <v>nincs kiválasztva szakképesítés</v>
      </c>
      <c r="H180" s="82" t="str">
        <f>IFERROR(VLOOKUP($D180,OKJ_2019!$B$2:$I$137,8,FALSE),"nincs kiválasztva szakképesítés")</f>
        <v>nincs kiválasztva szakképesítés</v>
      </c>
      <c r="I180" s="84"/>
      <c r="J180" s="81"/>
      <c r="K180" s="85" t="str">
        <f t="shared" si="2"/>
        <v/>
      </c>
    </row>
    <row r="181" spans="1:11" s="15" customFormat="1" ht="55.15" customHeight="1" x14ac:dyDescent="0.25">
      <c r="A181" s="26" t="str">
        <f>IFERROR(VLOOKUP(B181,lista!$B$2:$C$46,2,0),"")</f>
        <v/>
      </c>
      <c r="B181" s="27"/>
      <c r="C181" s="27"/>
      <c r="D181" s="193"/>
      <c r="E181" s="82" t="str">
        <f>IFERROR(VLOOKUP($D181,OKJ_2019!$B$2:$I$137,2,FALSE),"nincs kiválasztva szakképesítés")</f>
        <v>nincs kiválasztva szakképesítés</v>
      </c>
      <c r="F181" s="82" t="str">
        <f>IFERROR(VLOOKUP($D181,OKJ_2019!$B$2:$I$137,3,FALSE),"nincs kiválasztva szakképesítés")</f>
        <v>nincs kiválasztva szakképesítés</v>
      </c>
      <c r="G181" s="82" t="str">
        <f>IFERROR(VLOOKUP($D181,OKJ_2019!$B$2:$I$137,4,FALSE),"nincs kiválasztva szakképesítés")</f>
        <v>nincs kiválasztva szakképesítés</v>
      </c>
      <c r="H181" s="82" t="str">
        <f>IFERROR(VLOOKUP($D181,OKJ_2019!$B$2:$I$137,8,FALSE),"nincs kiválasztva szakképesítés")</f>
        <v>nincs kiválasztva szakképesítés</v>
      </c>
      <c r="I181" s="84"/>
      <c r="J181" s="81"/>
      <c r="K181" s="85" t="str">
        <f t="shared" si="2"/>
        <v/>
      </c>
    </row>
    <row r="182" spans="1:11" s="15" customFormat="1" ht="55.15" customHeight="1" x14ac:dyDescent="0.25">
      <c r="A182" s="26" t="str">
        <f>IFERROR(VLOOKUP(B182,lista!$B$2:$C$46,2,0),"")</f>
        <v/>
      </c>
      <c r="B182" s="27"/>
      <c r="C182" s="27"/>
      <c r="D182" s="193"/>
      <c r="E182" s="82" t="str">
        <f>IFERROR(VLOOKUP($D182,OKJ_2019!$B$2:$I$137,2,FALSE),"nincs kiválasztva szakképesítés")</f>
        <v>nincs kiválasztva szakképesítés</v>
      </c>
      <c r="F182" s="82" t="str">
        <f>IFERROR(VLOOKUP($D182,OKJ_2019!$B$2:$I$137,3,FALSE),"nincs kiválasztva szakképesítés")</f>
        <v>nincs kiválasztva szakképesítés</v>
      </c>
      <c r="G182" s="82" t="str">
        <f>IFERROR(VLOOKUP($D182,OKJ_2019!$B$2:$I$137,4,FALSE),"nincs kiválasztva szakképesítés")</f>
        <v>nincs kiválasztva szakképesítés</v>
      </c>
      <c r="H182" s="82" t="str">
        <f>IFERROR(VLOOKUP($D182,OKJ_2019!$B$2:$I$137,8,FALSE),"nincs kiválasztva szakképesítés")</f>
        <v>nincs kiválasztva szakképesítés</v>
      </c>
      <c r="I182" s="84"/>
      <c r="J182" s="81"/>
      <c r="K182" s="85" t="str">
        <f t="shared" si="2"/>
        <v/>
      </c>
    </row>
    <row r="183" spans="1:11" s="15" customFormat="1" ht="55.15" customHeight="1" x14ac:dyDescent="0.25">
      <c r="A183" s="26" t="str">
        <f>IFERROR(VLOOKUP(B183,lista!$B$2:$C$46,2,0),"")</f>
        <v/>
      </c>
      <c r="B183" s="27"/>
      <c r="C183" s="27"/>
      <c r="D183" s="193"/>
      <c r="E183" s="82" t="str">
        <f>IFERROR(VLOOKUP($D183,OKJ_2019!$B$2:$I$137,2,FALSE),"nincs kiválasztva szakképesítés")</f>
        <v>nincs kiválasztva szakképesítés</v>
      </c>
      <c r="F183" s="82" t="str">
        <f>IFERROR(VLOOKUP($D183,OKJ_2019!$B$2:$I$137,3,FALSE),"nincs kiválasztva szakképesítés")</f>
        <v>nincs kiválasztva szakképesítés</v>
      </c>
      <c r="G183" s="82" t="str">
        <f>IFERROR(VLOOKUP($D183,OKJ_2019!$B$2:$I$137,4,FALSE),"nincs kiválasztva szakképesítés")</f>
        <v>nincs kiválasztva szakképesítés</v>
      </c>
      <c r="H183" s="82" t="str">
        <f>IFERROR(VLOOKUP($D183,OKJ_2019!$B$2:$I$137,8,FALSE),"nincs kiválasztva szakképesítés")</f>
        <v>nincs kiválasztva szakképesítés</v>
      </c>
      <c r="I183" s="84"/>
      <c r="J183" s="81"/>
      <c r="K183" s="85" t="str">
        <f t="shared" si="2"/>
        <v/>
      </c>
    </row>
    <row r="184" spans="1:11" s="15" customFormat="1" ht="55.15" customHeight="1" x14ac:dyDescent="0.25">
      <c r="A184" s="26" t="str">
        <f>IFERROR(VLOOKUP(B184,lista!$B$2:$C$46,2,0),"")</f>
        <v/>
      </c>
      <c r="B184" s="27"/>
      <c r="C184" s="27"/>
      <c r="D184" s="193"/>
      <c r="E184" s="82" t="str">
        <f>IFERROR(VLOOKUP($D184,OKJ_2019!$B$2:$I$137,2,FALSE),"nincs kiválasztva szakképesítés")</f>
        <v>nincs kiválasztva szakképesítés</v>
      </c>
      <c r="F184" s="82" t="str">
        <f>IFERROR(VLOOKUP($D184,OKJ_2019!$B$2:$I$137,3,FALSE),"nincs kiválasztva szakképesítés")</f>
        <v>nincs kiválasztva szakképesítés</v>
      </c>
      <c r="G184" s="82" t="str">
        <f>IFERROR(VLOOKUP($D184,OKJ_2019!$B$2:$I$137,4,FALSE),"nincs kiválasztva szakképesítés")</f>
        <v>nincs kiválasztva szakképesítés</v>
      </c>
      <c r="H184" s="82" t="str">
        <f>IFERROR(VLOOKUP($D184,OKJ_2019!$B$2:$I$137,8,FALSE),"nincs kiválasztva szakképesítés")</f>
        <v>nincs kiválasztva szakképesítés</v>
      </c>
      <c r="I184" s="84"/>
      <c r="J184" s="81"/>
      <c r="K184" s="85" t="str">
        <f t="shared" si="2"/>
        <v/>
      </c>
    </row>
    <row r="185" spans="1:11" s="15" customFormat="1" ht="55.15" customHeight="1" x14ac:dyDescent="0.25">
      <c r="A185" s="26" t="str">
        <f>IFERROR(VLOOKUP(B185,lista!$B$2:$C$46,2,0),"")</f>
        <v/>
      </c>
      <c r="B185" s="27"/>
      <c r="C185" s="27"/>
      <c r="D185" s="193"/>
      <c r="E185" s="82" t="str">
        <f>IFERROR(VLOOKUP($D185,OKJ_2019!$B$2:$I$137,2,FALSE),"nincs kiválasztva szakképesítés")</f>
        <v>nincs kiválasztva szakképesítés</v>
      </c>
      <c r="F185" s="82" t="str">
        <f>IFERROR(VLOOKUP($D185,OKJ_2019!$B$2:$I$137,3,FALSE),"nincs kiválasztva szakképesítés")</f>
        <v>nincs kiválasztva szakképesítés</v>
      </c>
      <c r="G185" s="82" t="str">
        <f>IFERROR(VLOOKUP($D185,OKJ_2019!$B$2:$I$137,4,FALSE),"nincs kiválasztva szakképesítés")</f>
        <v>nincs kiválasztva szakképesítés</v>
      </c>
      <c r="H185" s="82" t="str">
        <f>IFERROR(VLOOKUP($D185,OKJ_2019!$B$2:$I$137,8,FALSE),"nincs kiválasztva szakképesítés")</f>
        <v>nincs kiválasztva szakképesítés</v>
      </c>
      <c r="I185" s="84"/>
      <c r="J185" s="81"/>
      <c r="K185" s="85" t="str">
        <f t="shared" si="2"/>
        <v/>
      </c>
    </row>
    <row r="186" spans="1:11" s="15" customFormat="1" ht="55.15" customHeight="1" x14ac:dyDescent="0.25">
      <c r="A186" s="26" t="str">
        <f>IFERROR(VLOOKUP(B186,lista!$B$2:$C$46,2,0),"")</f>
        <v/>
      </c>
      <c r="B186" s="27"/>
      <c r="C186" s="27"/>
      <c r="D186" s="193"/>
      <c r="E186" s="82" t="str">
        <f>IFERROR(VLOOKUP($D186,OKJ_2019!$B$2:$I$137,2,FALSE),"nincs kiválasztva szakképesítés")</f>
        <v>nincs kiválasztva szakképesítés</v>
      </c>
      <c r="F186" s="82" t="str">
        <f>IFERROR(VLOOKUP($D186,OKJ_2019!$B$2:$I$137,3,FALSE),"nincs kiválasztva szakképesítés")</f>
        <v>nincs kiválasztva szakképesítés</v>
      </c>
      <c r="G186" s="82" t="str">
        <f>IFERROR(VLOOKUP($D186,OKJ_2019!$B$2:$I$137,4,FALSE),"nincs kiválasztva szakképesítés")</f>
        <v>nincs kiválasztva szakképesítés</v>
      </c>
      <c r="H186" s="82" t="str">
        <f>IFERROR(VLOOKUP($D186,OKJ_2019!$B$2:$I$137,8,FALSE),"nincs kiválasztva szakképesítés")</f>
        <v>nincs kiválasztva szakképesítés</v>
      </c>
      <c r="I186" s="84"/>
      <c r="J186" s="81"/>
      <c r="K186" s="85" t="str">
        <f t="shared" si="2"/>
        <v/>
      </c>
    </row>
    <row r="187" spans="1:11" s="15" customFormat="1" ht="55.15" customHeight="1" x14ac:dyDescent="0.25">
      <c r="A187" s="26" t="str">
        <f>IFERROR(VLOOKUP(B187,lista!$B$2:$C$46,2,0),"")</f>
        <v/>
      </c>
      <c r="B187" s="27"/>
      <c r="C187" s="27"/>
      <c r="D187" s="193"/>
      <c r="E187" s="82" t="str">
        <f>IFERROR(VLOOKUP($D187,OKJ_2019!$B$2:$I$137,2,FALSE),"nincs kiválasztva szakképesítés")</f>
        <v>nincs kiválasztva szakképesítés</v>
      </c>
      <c r="F187" s="82" t="str">
        <f>IFERROR(VLOOKUP($D187,OKJ_2019!$B$2:$I$137,3,FALSE),"nincs kiválasztva szakképesítés")</f>
        <v>nincs kiválasztva szakképesítés</v>
      </c>
      <c r="G187" s="82" t="str">
        <f>IFERROR(VLOOKUP($D187,OKJ_2019!$B$2:$I$137,4,FALSE),"nincs kiválasztva szakképesítés")</f>
        <v>nincs kiválasztva szakképesítés</v>
      </c>
      <c r="H187" s="82" t="str">
        <f>IFERROR(VLOOKUP($D187,OKJ_2019!$B$2:$I$137,8,FALSE),"nincs kiválasztva szakképesítés")</f>
        <v>nincs kiválasztva szakképesítés</v>
      </c>
      <c r="I187" s="84"/>
      <c r="J187" s="81"/>
      <c r="K187" s="85" t="str">
        <f t="shared" si="2"/>
        <v/>
      </c>
    </row>
    <row r="188" spans="1:11" s="15" customFormat="1" ht="55.15" customHeight="1" x14ac:dyDescent="0.25">
      <c r="A188" s="26" t="str">
        <f>IFERROR(VLOOKUP(B188,lista!$B$2:$C$46,2,0),"")</f>
        <v/>
      </c>
      <c r="B188" s="27"/>
      <c r="C188" s="27"/>
      <c r="D188" s="193"/>
      <c r="E188" s="82" t="str">
        <f>IFERROR(VLOOKUP($D188,OKJ_2019!$B$2:$I$137,2,FALSE),"nincs kiválasztva szakképesítés")</f>
        <v>nincs kiválasztva szakképesítés</v>
      </c>
      <c r="F188" s="82" t="str">
        <f>IFERROR(VLOOKUP($D188,OKJ_2019!$B$2:$I$137,3,FALSE),"nincs kiválasztva szakképesítés")</f>
        <v>nincs kiválasztva szakképesítés</v>
      </c>
      <c r="G188" s="82" t="str">
        <f>IFERROR(VLOOKUP($D188,OKJ_2019!$B$2:$I$137,4,FALSE),"nincs kiválasztva szakképesítés")</f>
        <v>nincs kiválasztva szakképesítés</v>
      </c>
      <c r="H188" s="82" t="str">
        <f>IFERROR(VLOOKUP($D188,OKJ_2019!$B$2:$I$137,8,FALSE),"nincs kiválasztva szakképesítés")</f>
        <v>nincs kiválasztva szakképesítés</v>
      </c>
      <c r="I188" s="84"/>
      <c r="J188" s="81"/>
      <c r="K188" s="85" t="str">
        <f t="shared" si="2"/>
        <v/>
      </c>
    </row>
    <row r="189" spans="1:11" s="15" customFormat="1" ht="55.15" customHeight="1" x14ac:dyDescent="0.25">
      <c r="A189" s="26" t="str">
        <f>IFERROR(VLOOKUP(B189,lista!$B$2:$C$46,2,0),"")</f>
        <v/>
      </c>
      <c r="B189" s="27"/>
      <c r="C189" s="27"/>
      <c r="D189" s="193"/>
      <c r="E189" s="82" t="str">
        <f>IFERROR(VLOOKUP($D189,OKJ_2019!$B$2:$I$137,2,FALSE),"nincs kiválasztva szakképesítés")</f>
        <v>nincs kiválasztva szakképesítés</v>
      </c>
      <c r="F189" s="82" t="str">
        <f>IFERROR(VLOOKUP($D189,OKJ_2019!$B$2:$I$137,3,FALSE),"nincs kiválasztva szakképesítés")</f>
        <v>nincs kiválasztva szakképesítés</v>
      </c>
      <c r="G189" s="82" t="str">
        <f>IFERROR(VLOOKUP($D189,OKJ_2019!$B$2:$I$137,4,FALSE),"nincs kiválasztva szakképesítés")</f>
        <v>nincs kiválasztva szakképesítés</v>
      </c>
      <c r="H189" s="82" t="str">
        <f>IFERROR(VLOOKUP($D189,OKJ_2019!$B$2:$I$137,8,FALSE),"nincs kiválasztva szakképesítés")</f>
        <v>nincs kiválasztva szakképesítés</v>
      </c>
      <c r="I189" s="84"/>
      <c r="J189" s="81"/>
      <c r="K189" s="85" t="str">
        <f t="shared" si="2"/>
        <v/>
      </c>
    </row>
    <row r="190" spans="1:11" s="15" customFormat="1" ht="55.15" customHeight="1" x14ac:dyDescent="0.25">
      <c r="A190" s="26" t="str">
        <f>IFERROR(VLOOKUP(B190,lista!$B$2:$C$46,2,0),"")</f>
        <v/>
      </c>
      <c r="B190" s="27"/>
      <c r="C190" s="27"/>
      <c r="D190" s="193"/>
      <c r="E190" s="82" t="str">
        <f>IFERROR(VLOOKUP($D190,OKJ_2019!$B$2:$I$137,2,FALSE),"nincs kiválasztva szakképesítés")</f>
        <v>nincs kiválasztva szakképesítés</v>
      </c>
      <c r="F190" s="82" t="str">
        <f>IFERROR(VLOOKUP($D190,OKJ_2019!$B$2:$I$137,3,FALSE),"nincs kiválasztva szakképesítés")</f>
        <v>nincs kiválasztva szakképesítés</v>
      </c>
      <c r="G190" s="82" t="str">
        <f>IFERROR(VLOOKUP($D190,OKJ_2019!$B$2:$I$137,4,FALSE),"nincs kiválasztva szakképesítés")</f>
        <v>nincs kiválasztva szakképesítés</v>
      </c>
      <c r="H190" s="82" t="str">
        <f>IFERROR(VLOOKUP($D190,OKJ_2019!$B$2:$I$137,8,FALSE),"nincs kiválasztva szakképesítés")</f>
        <v>nincs kiválasztva szakképesítés</v>
      </c>
      <c r="I190" s="84"/>
      <c r="J190" s="81"/>
      <c r="K190" s="85" t="str">
        <f t="shared" si="2"/>
        <v/>
      </c>
    </row>
    <row r="191" spans="1:11" s="15" customFormat="1" ht="55.15" customHeight="1" x14ac:dyDescent="0.25">
      <c r="A191" s="26" t="str">
        <f>IFERROR(VLOOKUP(B191,lista!$B$2:$C$46,2,0),"")</f>
        <v/>
      </c>
      <c r="B191" s="27"/>
      <c r="C191" s="27"/>
      <c r="D191" s="193"/>
      <c r="E191" s="82" t="str">
        <f>IFERROR(VLOOKUP($D191,OKJ_2019!$B$2:$I$137,2,FALSE),"nincs kiválasztva szakképesítés")</f>
        <v>nincs kiválasztva szakképesítés</v>
      </c>
      <c r="F191" s="82" t="str">
        <f>IFERROR(VLOOKUP($D191,OKJ_2019!$B$2:$I$137,3,FALSE),"nincs kiválasztva szakképesítés")</f>
        <v>nincs kiválasztva szakképesítés</v>
      </c>
      <c r="G191" s="82" t="str">
        <f>IFERROR(VLOOKUP($D191,OKJ_2019!$B$2:$I$137,4,FALSE),"nincs kiválasztva szakképesítés")</f>
        <v>nincs kiválasztva szakképesítés</v>
      </c>
      <c r="H191" s="82" t="str">
        <f>IFERROR(VLOOKUP($D191,OKJ_2019!$B$2:$I$137,8,FALSE),"nincs kiválasztva szakképesítés")</f>
        <v>nincs kiválasztva szakképesítés</v>
      </c>
      <c r="I191" s="84"/>
      <c r="J191" s="81"/>
      <c r="K191" s="85" t="str">
        <f t="shared" si="2"/>
        <v/>
      </c>
    </row>
    <row r="192" spans="1:11" s="15" customFormat="1" ht="55.15" customHeight="1" x14ac:dyDescent="0.25">
      <c r="A192" s="26" t="str">
        <f>IFERROR(VLOOKUP(B192,lista!$B$2:$C$46,2,0),"")</f>
        <v/>
      </c>
      <c r="B192" s="27"/>
      <c r="C192" s="27"/>
      <c r="D192" s="193"/>
      <c r="E192" s="82" t="str">
        <f>IFERROR(VLOOKUP($D192,OKJ_2019!$B$2:$I$137,2,FALSE),"nincs kiválasztva szakképesítés")</f>
        <v>nincs kiválasztva szakképesítés</v>
      </c>
      <c r="F192" s="82" t="str">
        <f>IFERROR(VLOOKUP($D192,OKJ_2019!$B$2:$I$137,3,FALSE),"nincs kiválasztva szakképesítés")</f>
        <v>nincs kiválasztva szakképesítés</v>
      </c>
      <c r="G192" s="82" t="str">
        <f>IFERROR(VLOOKUP($D192,OKJ_2019!$B$2:$I$137,4,FALSE),"nincs kiválasztva szakképesítés")</f>
        <v>nincs kiválasztva szakképesítés</v>
      </c>
      <c r="H192" s="82" t="str">
        <f>IFERROR(VLOOKUP($D192,OKJ_2019!$B$2:$I$137,8,FALSE),"nincs kiválasztva szakképesítés")</f>
        <v>nincs kiválasztva szakképesítés</v>
      </c>
      <c r="I192" s="84"/>
      <c r="J192" s="81"/>
      <c r="K192" s="85" t="str">
        <f t="shared" si="2"/>
        <v/>
      </c>
    </row>
    <row r="193" spans="1:11" s="15" customFormat="1" ht="55.15" customHeight="1" x14ac:dyDescent="0.25">
      <c r="A193" s="26" t="str">
        <f>IFERROR(VLOOKUP(B193,lista!$B$2:$C$46,2,0),"")</f>
        <v/>
      </c>
      <c r="B193" s="27"/>
      <c r="C193" s="27"/>
      <c r="D193" s="193"/>
      <c r="E193" s="82" t="str">
        <f>IFERROR(VLOOKUP($D193,OKJ_2019!$B$2:$I$137,2,FALSE),"nincs kiválasztva szakképesítés")</f>
        <v>nincs kiválasztva szakképesítés</v>
      </c>
      <c r="F193" s="82" t="str">
        <f>IFERROR(VLOOKUP($D193,OKJ_2019!$B$2:$I$137,3,FALSE),"nincs kiválasztva szakképesítés")</f>
        <v>nincs kiválasztva szakképesítés</v>
      </c>
      <c r="G193" s="82" t="str">
        <f>IFERROR(VLOOKUP($D193,OKJ_2019!$B$2:$I$137,4,FALSE),"nincs kiválasztva szakképesítés")</f>
        <v>nincs kiválasztva szakképesítés</v>
      </c>
      <c r="H193" s="82" t="str">
        <f>IFERROR(VLOOKUP($D193,OKJ_2019!$B$2:$I$137,8,FALSE),"nincs kiválasztva szakképesítés")</f>
        <v>nincs kiválasztva szakképesítés</v>
      </c>
      <c r="I193" s="84"/>
      <c r="J193" s="81"/>
      <c r="K193" s="85" t="str">
        <f t="shared" si="2"/>
        <v/>
      </c>
    </row>
    <row r="194" spans="1:11" s="15" customFormat="1" ht="55.15" customHeight="1" x14ac:dyDescent="0.25">
      <c r="A194" s="26" t="str">
        <f>IFERROR(VLOOKUP(B194,lista!$B$2:$C$46,2,0),"")</f>
        <v/>
      </c>
      <c r="B194" s="27"/>
      <c r="C194" s="27"/>
      <c r="D194" s="193"/>
      <c r="E194" s="82" t="str">
        <f>IFERROR(VLOOKUP($D194,OKJ_2019!$B$2:$I$137,2,FALSE),"nincs kiválasztva szakképesítés")</f>
        <v>nincs kiválasztva szakképesítés</v>
      </c>
      <c r="F194" s="82" t="str">
        <f>IFERROR(VLOOKUP($D194,OKJ_2019!$B$2:$I$137,3,FALSE),"nincs kiválasztva szakképesítés")</f>
        <v>nincs kiválasztva szakképesítés</v>
      </c>
      <c r="G194" s="82" t="str">
        <f>IFERROR(VLOOKUP($D194,OKJ_2019!$B$2:$I$137,4,FALSE),"nincs kiválasztva szakképesítés")</f>
        <v>nincs kiválasztva szakképesítés</v>
      </c>
      <c r="H194" s="82" t="str">
        <f>IFERROR(VLOOKUP($D194,OKJ_2019!$B$2:$I$137,8,FALSE),"nincs kiválasztva szakképesítés")</f>
        <v>nincs kiválasztva szakképesítés</v>
      </c>
      <c r="I194" s="84"/>
      <c r="J194" s="81"/>
      <c r="K194" s="85" t="str">
        <f t="shared" si="2"/>
        <v/>
      </c>
    </row>
    <row r="195" spans="1:11" s="15" customFormat="1" ht="55.15" customHeight="1" x14ac:dyDescent="0.25">
      <c r="A195" s="26" t="str">
        <f>IFERROR(VLOOKUP(B195,lista!$B$2:$C$46,2,0),"")</f>
        <v/>
      </c>
      <c r="B195" s="27"/>
      <c r="C195" s="27"/>
      <c r="D195" s="193"/>
      <c r="E195" s="82" t="str">
        <f>IFERROR(VLOOKUP($D195,OKJ_2019!$B$2:$I$137,2,FALSE),"nincs kiválasztva szakképesítés")</f>
        <v>nincs kiválasztva szakképesítés</v>
      </c>
      <c r="F195" s="82" t="str">
        <f>IFERROR(VLOOKUP($D195,OKJ_2019!$B$2:$I$137,3,FALSE),"nincs kiválasztva szakképesítés")</f>
        <v>nincs kiválasztva szakképesítés</v>
      </c>
      <c r="G195" s="82" t="str">
        <f>IFERROR(VLOOKUP($D195,OKJ_2019!$B$2:$I$137,4,FALSE),"nincs kiválasztva szakképesítés")</f>
        <v>nincs kiválasztva szakképesítés</v>
      </c>
      <c r="H195" s="82" t="str">
        <f>IFERROR(VLOOKUP($D195,OKJ_2019!$B$2:$I$137,8,FALSE),"nincs kiválasztva szakképesítés")</f>
        <v>nincs kiválasztva szakképesítés</v>
      </c>
      <c r="I195" s="84"/>
      <c r="J195" s="81"/>
      <c r="K195" s="85" t="str">
        <f t="shared" si="2"/>
        <v/>
      </c>
    </row>
    <row r="196" spans="1:11" s="15" customFormat="1" ht="55.15" customHeight="1" x14ac:dyDescent="0.25">
      <c r="A196" s="26" t="str">
        <f>IFERROR(VLOOKUP(B196,lista!$B$2:$C$46,2,0),"")</f>
        <v/>
      </c>
      <c r="B196" s="27"/>
      <c r="C196" s="27"/>
      <c r="D196" s="193"/>
      <c r="E196" s="82" t="str">
        <f>IFERROR(VLOOKUP($D196,OKJ_2019!$B$2:$I$137,2,FALSE),"nincs kiválasztva szakképesítés")</f>
        <v>nincs kiválasztva szakképesítés</v>
      </c>
      <c r="F196" s="82" t="str">
        <f>IFERROR(VLOOKUP($D196,OKJ_2019!$B$2:$I$137,3,FALSE),"nincs kiválasztva szakképesítés")</f>
        <v>nincs kiválasztva szakképesítés</v>
      </c>
      <c r="G196" s="82" t="str">
        <f>IFERROR(VLOOKUP($D196,OKJ_2019!$B$2:$I$137,4,FALSE),"nincs kiválasztva szakképesítés")</f>
        <v>nincs kiválasztva szakképesítés</v>
      </c>
      <c r="H196" s="82" t="str">
        <f>IFERROR(VLOOKUP($D196,OKJ_2019!$B$2:$I$137,8,FALSE),"nincs kiválasztva szakképesítés")</f>
        <v>nincs kiválasztva szakképesítés</v>
      </c>
      <c r="I196" s="84"/>
      <c r="J196" s="81"/>
      <c r="K196" s="85" t="str">
        <f t="shared" ref="K196:K200" si="3">IF(AND(A196&lt;&gt;"",COUNTA(B196:D196,I196)&lt;&gt;4),"Hiba!","")</f>
        <v/>
      </c>
    </row>
    <row r="197" spans="1:11" s="15" customFormat="1" ht="55.15" customHeight="1" x14ac:dyDescent="0.25">
      <c r="A197" s="26" t="str">
        <f>IFERROR(VLOOKUP(B197,lista!$B$2:$C$46,2,0),"")</f>
        <v/>
      </c>
      <c r="B197" s="27"/>
      <c r="C197" s="27"/>
      <c r="D197" s="193"/>
      <c r="E197" s="82" t="str">
        <f>IFERROR(VLOOKUP($D197,OKJ_2019!$B$2:$I$137,2,FALSE),"nincs kiválasztva szakképesítés")</f>
        <v>nincs kiválasztva szakképesítés</v>
      </c>
      <c r="F197" s="82" t="str">
        <f>IFERROR(VLOOKUP($D197,OKJ_2019!$B$2:$I$137,3,FALSE),"nincs kiválasztva szakképesítés")</f>
        <v>nincs kiválasztva szakképesítés</v>
      </c>
      <c r="G197" s="82" t="str">
        <f>IFERROR(VLOOKUP($D197,OKJ_2019!$B$2:$I$137,4,FALSE),"nincs kiválasztva szakképesítés")</f>
        <v>nincs kiválasztva szakképesítés</v>
      </c>
      <c r="H197" s="82" t="str">
        <f>IFERROR(VLOOKUP($D197,OKJ_2019!$B$2:$I$137,8,FALSE),"nincs kiválasztva szakképesítés")</f>
        <v>nincs kiválasztva szakképesítés</v>
      </c>
      <c r="I197" s="84"/>
      <c r="J197" s="81"/>
      <c r="K197" s="85" t="str">
        <f t="shared" si="3"/>
        <v/>
      </c>
    </row>
    <row r="198" spans="1:11" s="15" customFormat="1" ht="55.15" customHeight="1" x14ac:dyDescent="0.25">
      <c r="A198" s="26" t="str">
        <f>IFERROR(VLOOKUP(B198,lista!$B$2:$C$46,2,0),"")</f>
        <v/>
      </c>
      <c r="B198" s="27"/>
      <c r="C198" s="27"/>
      <c r="D198" s="193"/>
      <c r="E198" s="82" t="str">
        <f>IFERROR(VLOOKUP($D198,OKJ_2019!$B$2:$I$137,2,FALSE),"nincs kiválasztva szakképesítés")</f>
        <v>nincs kiválasztva szakképesítés</v>
      </c>
      <c r="F198" s="82" t="str">
        <f>IFERROR(VLOOKUP($D198,OKJ_2019!$B$2:$I$137,3,FALSE),"nincs kiválasztva szakképesítés")</f>
        <v>nincs kiválasztva szakképesítés</v>
      </c>
      <c r="G198" s="82" t="str">
        <f>IFERROR(VLOOKUP($D198,OKJ_2019!$B$2:$I$137,4,FALSE),"nincs kiválasztva szakképesítés")</f>
        <v>nincs kiválasztva szakképesítés</v>
      </c>
      <c r="H198" s="82" t="str">
        <f>IFERROR(VLOOKUP($D198,OKJ_2019!$B$2:$I$137,8,FALSE),"nincs kiválasztva szakképesítés")</f>
        <v>nincs kiválasztva szakképesítés</v>
      </c>
      <c r="I198" s="84"/>
      <c r="J198" s="81"/>
      <c r="K198" s="85" t="str">
        <f t="shared" si="3"/>
        <v/>
      </c>
    </row>
    <row r="199" spans="1:11" s="15" customFormat="1" ht="55.15" customHeight="1" x14ac:dyDescent="0.25">
      <c r="A199" s="26" t="str">
        <f>IFERROR(VLOOKUP(B199,lista!$B$2:$C$46,2,0),"")</f>
        <v/>
      </c>
      <c r="B199" s="27"/>
      <c r="C199" s="27"/>
      <c r="D199" s="193"/>
      <c r="E199" s="82" t="str">
        <f>IFERROR(VLOOKUP($D199,OKJ_2019!$B$2:$I$137,2,FALSE),"nincs kiválasztva szakképesítés")</f>
        <v>nincs kiválasztva szakképesítés</v>
      </c>
      <c r="F199" s="82" t="str">
        <f>IFERROR(VLOOKUP($D199,OKJ_2019!$B$2:$I$137,3,FALSE),"nincs kiválasztva szakképesítés")</f>
        <v>nincs kiválasztva szakképesítés</v>
      </c>
      <c r="G199" s="82" t="str">
        <f>IFERROR(VLOOKUP($D199,OKJ_2019!$B$2:$I$137,4,FALSE),"nincs kiválasztva szakképesítés")</f>
        <v>nincs kiválasztva szakképesítés</v>
      </c>
      <c r="H199" s="82" t="str">
        <f>IFERROR(VLOOKUP($D199,OKJ_2019!$B$2:$I$137,8,FALSE),"nincs kiválasztva szakképesítés")</f>
        <v>nincs kiválasztva szakképesítés</v>
      </c>
      <c r="I199" s="84"/>
      <c r="J199" s="81"/>
      <c r="K199" s="85" t="str">
        <f t="shared" si="3"/>
        <v/>
      </c>
    </row>
    <row r="200" spans="1:11" s="15" customFormat="1" ht="55.15" customHeight="1" x14ac:dyDescent="0.25">
      <c r="A200" s="26" t="str">
        <f>IFERROR(VLOOKUP(B200,lista!$B$2:$C$46,2,0),"")</f>
        <v/>
      </c>
      <c r="B200" s="27"/>
      <c r="C200" s="27"/>
      <c r="D200" s="193"/>
      <c r="E200" s="82" t="str">
        <f>IFERROR(VLOOKUP($D200,OKJ_2019!$B$2:$I$137,2,FALSE),"nincs kiválasztva szakképesítés")</f>
        <v>nincs kiválasztva szakképesítés</v>
      </c>
      <c r="F200" s="82" t="str">
        <f>IFERROR(VLOOKUP($D200,OKJ_2019!$B$2:$I$137,3,FALSE),"nincs kiválasztva szakképesítés")</f>
        <v>nincs kiválasztva szakképesítés</v>
      </c>
      <c r="G200" s="82" t="str">
        <f>IFERROR(VLOOKUP($D200,OKJ_2019!$B$2:$I$137,4,FALSE),"nincs kiválasztva szakképesítés")</f>
        <v>nincs kiválasztva szakképesítés</v>
      </c>
      <c r="H200" s="82" t="str">
        <f>IFERROR(VLOOKUP($D200,OKJ_2019!$B$2:$I$137,8,FALSE),"nincs kiválasztva szakképesítés")</f>
        <v>nincs kiválasztva szakképesítés</v>
      </c>
      <c r="I200" s="84"/>
      <c r="J200" s="81"/>
      <c r="K200" s="85" t="str">
        <f t="shared" si="3"/>
        <v/>
      </c>
    </row>
  </sheetData>
  <sheetProtection sort="0" autoFilter="0"/>
  <autoFilter ref="A1:K1" xr:uid="{E22C9AEF-A676-4C49-AA99-600E19FB35B9}">
    <filterColumn colId="4" showButton="0"/>
    <filterColumn colId="5" showButton="0"/>
  </autoFilter>
  <mergeCells count="1">
    <mergeCell ref="E1:G1"/>
  </mergeCells>
  <dataValidations count="3">
    <dataValidation type="list" allowBlank="1" showInputMessage="1" showErrorMessage="1" sqref="C2:C200" xr:uid="{29352FBC-7AC4-4389-BEDE-0CB2C24F226A}">
      <formula1>INDIRECT(B2)</formula1>
    </dataValidation>
    <dataValidation type="list" allowBlank="1" showInputMessage="1" showErrorMessage="1" sqref="B2:B200" xr:uid="{99E96C3F-D3EE-46FB-860B-0C2AB2C3D195}">
      <formula1>SZC</formula1>
    </dataValidation>
    <dataValidation type="whole" allowBlank="1" showInputMessage="1" showErrorMessage="1" error="A tanulók létszáma 6 és 150 között lehet!" sqref="I2:I200" xr:uid="{19B33B02-9BEF-4796-A2F3-4523AABF34F4}">
      <formula1>6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E0D0BC-F312-4872-9434-1531A5989608}">
          <x14:formula1>
            <xm:f>OKJ_2019!$B$2:$B$137</xm:f>
          </x14:formula1>
          <xm:sqref>D2:D200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3FAF-8CFB-47CE-A392-260717C82FEE}">
  <sheetPr>
    <tabColor rgb="FFFFC000"/>
    <pageSetUpPr fitToPage="1"/>
  </sheetPr>
  <dimension ref="A1:P200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17.28515625" style="15" customWidth="1"/>
    <col min="5" max="5" width="27.42578125" style="15" customWidth="1"/>
    <col min="6" max="9" width="5.5703125" style="15" customWidth="1"/>
    <col min="10" max="10" width="19.140625" style="15" customWidth="1"/>
    <col min="11" max="11" width="20" style="15" customWidth="1"/>
    <col min="12" max="12" width="12.140625" style="15" customWidth="1"/>
    <col min="13" max="13" width="16" style="15" customWidth="1"/>
    <col min="14" max="14" width="33.42578125" style="15" customWidth="1"/>
    <col min="15" max="15" width="18.5703125" style="15" customWidth="1"/>
    <col min="16" max="16" width="28.85546875" style="15" customWidth="1"/>
    <col min="17" max="16384" width="9" style="15"/>
  </cols>
  <sheetData>
    <row r="1" spans="1:16" s="1" customFormat="1" ht="120" x14ac:dyDescent="0.25">
      <c r="A1" s="28" t="s">
        <v>48</v>
      </c>
      <c r="B1" s="14" t="s">
        <v>58</v>
      </c>
      <c r="C1" s="14" t="s">
        <v>1085</v>
      </c>
      <c r="D1" s="14" t="s">
        <v>1778</v>
      </c>
      <c r="E1" s="14" t="s">
        <v>1826</v>
      </c>
      <c r="F1" s="199" t="s">
        <v>1783</v>
      </c>
      <c r="G1" s="200"/>
      <c r="H1" s="200"/>
      <c r="I1" s="201"/>
      <c r="J1" s="28" t="s">
        <v>1785</v>
      </c>
      <c r="K1" s="166" t="s">
        <v>1813</v>
      </c>
      <c r="L1" s="14" t="s">
        <v>1794</v>
      </c>
      <c r="M1" s="14" t="s">
        <v>1626</v>
      </c>
      <c r="N1" s="78" t="s">
        <v>1846</v>
      </c>
      <c r="O1" s="79" t="s">
        <v>1627</v>
      </c>
    </row>
    <row r="2" spans="1:16" ht="75.75" customHeight="1" x14ac:dyDescent="0.25">
      <c r="A2" s="26" t="str">
        <f>IFERROR(VLOOKUP(B2,[1]lista!$B$2:$C$46,2,0),"")</f>
        <v>Szabolcs-Szatmár-Bereg</v>
      </c>
      <c r="B2" s="195" t="s">
        <v>34</v>
      </c>
      <c r="C2" s="195" t="s">
        <v>387</v>
      </c>
      <c r="D2" s="196" t="s">
        <v>1095</v>
      </c>
      <c r="E2" s="198" t="s">
        <v>1261</v>
      </c>
      <c r="F2" s="82">
        <f>IFERROR(VLOOKUP($E2,[1]Szakmajegyzék!$C$4:$G$180,2,FALSE),"nincs kiválasztva szakma")</f>
        <v>5</v>
      </c>
      <c r="G2" s="82" t="str">
        <f>IFERROR(VLOOKUP($E2,[1]Szakmajegyzék!$C$4:$G$180,3,FALSE),"nincs kiválasztva szakma")</f>
        <v>0911</v>
      </c>
      <c r="H2" s="82" t="str">
        <f>IFERROR(VLOOKUP($E2,[1]Szakmajegyzék!$C$4:$G$180,4,FALSE),"nincs kiválasztva szakma")</f>
        <v>02</v>
      </c>
      <c r="I2" s="82" t="str">
        <f>IFERROR(VLOOKUP($E2,[1]Szakmajegyzék!$C$4:$G$180,5,FALSE),"nincs kiválasztva szakma")</f>
        <v>01</v>
      </c>
      <c r="J2" s="82" t="str">
        <f>IFERROR(VLOOKUP($E2,[1]Szakmajegyzék!$C$4:$M$180,11,FALSE),"nincs kiválasztva szakma")</f>
        <v>02. Egészségügyi technika</v>
      </c>
      <c r="K2" s="192" t="str">
        <f>IF(F2=5,[1]lista!$X$2,IF(F2=4,[1]lista!$X$3,"nincs kiválasztva szakma"))</f>
        <v>"1/13"</v>
      </c>
      <c r="L2" s="196">
        <v>2</v>
      </c>
      <c r="M2" s="197">
        <v>16</v>
      </c>
      <c r="N2" s="198" t="s">
        <v>1850</v>
      </c>
      <c r="O2" s="85" t="str">
        <f t="shared" ref="O2:O3" si="0">IF(AND(A2&lt;&gt;"",COUNTA(B2:E2,L2:M2)&lt;&gt;6),"Hiba!","")</f>
        <v/>
      </c>
      <c r="P2" s="194" t="s">
        <v>1849</v>
      </c>
    </row>
    <row r="3" spans="1:16" ht="80.25" customHeight="1" x14ac:dyDescent="0.25">
      <c r="A3" s="26" t="str">
        <f>IFERROR(VLOOKUP(B3,lista!$B$2:$C$46,2,0),"")</f>
        <v/>
      </c>
      <c r="B3" s="27"/>
      <c r="C3" s="27"/>
      <c r="D3" s="83"/>
      <c r="E3" s="81"/>
      <c r="F3" s="82" t="str">
        <f>IFERROR(VLOOKUP($E3,Szakmajegyzék!$C$4:$G$180,2,FALSE),"nincs kiválasztva szakma")</f>
        <v>nincs kiválasztva szakma</v>
      </c>
      <c r="G3" s="82" t="str">
        <f>IFERROR(VLOOKUP($E3,Szakmajegyzék!$C$4:$G$180,3,FALSE),"nincs kiválasztva szakma")</f>
        <v>nincs kiválasztva szakma</v>
      </c>
      <c r="H3" s="82" t="str">
        <f>IFERROR(VLOOKUP($E3,Szakmajegyzék!$C$4:$G$180,4,FALSE),"nincs kiválasztva szakma")</f>
        <v>nincs kiválasztva szakma</v>
      </c>
      <c r="I3" s="82" t="str">
        <f>IFERROR(VLOOKUP($E3,Szakmajegyzék!$C$4:$G$180,5,FALSE),"nincs kiválasztva szakma")</f>
        <v>nincs kiválasztva szakma</v>
      </c>
      <c r="J3" s="82" t="str">
        <f>IFERROR(VLOOKUP($E3,Szakmajegyzék!$C$4:$M$180,11,FALSE),"nincs kiválasztva szakma")</f>
        <v>nincs kiválasztva szakma</v>
      </c>
      <c r="K3" s="192" t="str">
        <f>IF(F3=5,lista!$X$2,IF(F3=4,lista!$X$3,"nincs kiválasztva szakma"))</f>
        <v>nincs kiválasztva szakma</v>
      </c>
      <c r="L3" s="83"/>
      <c r="M3" s="84"/>
      <c r="N3" s="81"/>
      <c r="O3" s="85" t="str">
        <f t="shared" si="0"/>
        <v/>
      </c>
    </row>
    <row r="4" spans="1:16" ht="88.5" customHeight="1" x14ac:dyDescent="0.25">
      <c r="A4" s="26" t="str">
        <f>IFERROR(VLOOKUP(B4,lista!$B$2:$C$46,2,0),"")</f>
        <v/>
      </c>
      <c r="B4" s="27"/>
      <c r="C4" s="27"/>
      <c r="D4" s="83"/>
      <c r="E4" s="81"/>
      <c r="F4" s="82" t="str">
        <f>IFERROR(VLOOKUP($E4,Szakmajegyzék!$C$4:$G$180,2,FALSE),"nincs kiválasztva szakma")</f>
        <v>nincs kiválasztva szakma</v>
      </c>
      <c r="G4" s="82" t="str">
        <f>IFERROR(VLOOKUP($E4,Szakmajegyzék!$C$4:$G$180,3,FALSE),"nincs kiválasztva szakma")</f>
        <v>nincs kiválasztva szakma</v>
      </c>
      <c r="H4" s="82" t="str">
        <f>IFERROR(VLOOKUP($E4,Szakmajegyzék!$C$4:$G$180,4,FALSE),"nincs kiválasztva szakma")</f>
        <v>nincs kiválasztva szakma</v>
      </c>
      <c r="I4" s="82" t="str">
        <f>IFERROR(VLOOKUP($E4,Szakmajegyzék!$C$4:$G$180,5,FALSE),"nincs kiválasztva szakma")</f>
        <v>nincs kiválasztva szakma</v>
      </c>
      <c r="J4" s="82" t="str">
        <f>IFERROR(VLOOKUP($E4,Szakmajegyzék!$C$4:$M$180,11,FALSE),"nincs kiválasztva szakma")</f>
        <v>nincs kiválasztva szakma</v>
      </c>
      <c r="K4" s="192" t="str">
        <f>IF(F4=5,lista!$X$2,IF(F4=4,lista!$X$3,"nincs kiválasztva szakma"))</f>
        <v>nincs kiválasztva szakma</v>
      </c>
      <c r="L4" s="83"/>
      <c r="M4" s="84"/>
      <c r="N4" s="81"/>
      <c r="O4" s="85" t="str">
        <f t="shared" ref="O4" si="1">IF(AND(A4&lt;&gt;"",COUNTA(B4:E4,L4:M4)&lt;&gt;6),"Hiba!","")</f>
        <v/>
      </c>
    </row>
    <row r="5" spans="1:16" ht="54" customHeight="1" x14ac:dyDescent="0.25">
      <c r="A5" s="26" t="str">
        <f>IFERROR(VLOOKUP(B5,lista!$B$2:$C$46,2,0),"")</f>
        <v/>
      </c>
      <c r="B5" s="27"/>
      <c r="C5" s="27"/>
      <c r="D5" s="83"/>
      <c r="E5" s="81"/>
      <c r="F5" s="82" t="str">
        <f>IFERROR(VLOOKUP($E5,Szakmajegyzék!$C$4:$G$180,2,FALSE),"nincs kiválasztva szakma")</f>
        <v>nincs kiválasztva szakma</v>
      </c>
      <c r="G5" s="82" t="str">
        <f>IFERROR(VLOOKUP($E5,Szakmajegyzék!$C$4:$G$180,3,FALSE),"nincs kiválasztva szakma")</f>
        <v>nincs kiválasztva szakma</v>
      </c>
      <c r="H5" s="82" t="str">
        <f>IFERROR(VLOOKUP($E5,Szakmajegyzék!$C$4:$G$180,4,FALSE),"nincs kiválasztva szakma")</f>
        <v>nincs kiválasztva szakma</v>
      </c>
      <c r="I5" s="82" t="str">
        <f>IFERROR(VLOOKUP($E5,Szakmajegyzék!$C$4:$G$180,5,FALSE),"nincs kiválasztva szakma")</f>
        <v>nincs kiválasztva szakma</v>
      </c>
      <c r="J5" s="82" t="str">
        <f>IFERROR(VLOOKUP($E5,Szakmajegyzék!$C$4:$M$180,11,FALSE),"nincs kiválasztva szakma")</f>
        <v>nincs kiválasztva szakma</v>
      </c>
      <c r="K5" s="192" t="str">
        <f>IF(F5=5,lista!$X$2,IF(F5=4,lista!$X$3,"nincs kiválasztva szakma"))</f>
        <v>nincs kiválasztva szakma</v>
      </c>
      <c r="L5" s="83"/>
      <c r="M5" s="84"/>
      <c r="N5" s="81"/>
      <c r="O5" s="85" t="str">
        <f t="shared" ref="O5:O66" si="2">IF(AND(A5&lt;&gt;"",COUNTA(B5:E5,L5:M5)&lt;&gt;6),"Hiba!","")</f>
        <v/>
      </c>
    </row>
    <row r="6" spans="1:16" ht="54" customHeight="1" x14ac:dyDescent="0.25">
      <c r="A6" s="26" t="str">
        <f>IFERROR(VLOOKUP(B6,lista!$B$2:$C$46,2,0),"")</f>
        <v/>
      </c>
      <c r="B6" s="27"/>
      <c r="C6" s="27"/>
      <c r="D6" s="83"/>
      <c r="E6" s="81"/>
      <c r="F6" s="82" t="str">
        <f>IFERROR(VLOOKUP($E6,Szakmajegyzék!$C$4:$G$180,2,FALSE),"nincs kiválasztva szakma")</f>
        <v>nincs kiválasztva szakma</v>
      </c>
      <c r="G6" s="82" t="str">
        <f>IFERROR(VLOOKUP($E6,Szakmajegyzék!$C$4:$G$180,3,FALSE),"nincs kiválasztva szakma")</f>
        <v>nincs kiválasztva szakma</v>
      </c>
      <c r="H6" s="82" t="str">
        <f>IFERROR(VLOOKUP($E6,Szakmajegyzék!$C$4:$G$180,4,FALSE),"nincs kiválasztva szakma")</f>
        <v>nincs kiválasztva szakma</v>
      </c>
      <c r="I6" s="82" t="str">
        <f>IFERROR(VLOOKUP($E6,Szakmajegyzék!$C$4:$G$180,5,FALSE),"nincs kiválasztva szakma")</f>
        <v>nincs kiválasztva szakma</v>
      </c>
      <c r="J6" s="82" t="str">
        <f>IFERROR(VLOOKUP($E6,Szakmajegyzék!$C$4:$M$180,11,FALSE),"nincs kiválasztva szakma")</f>
        <v>nincs kiválasztva szakma</v>
      </c>
      <c r="K6" s="192" t="str">
        <f>IF(F6=5,lista!$X$2,IF(F6=4,lista!$X$3,"nincs kiválasztva szakma"))</f>
        <v>nincs kiválasztva szakma</v>
      </c>
      <c r="L6" s="83"/>
      <c r="M6" s="84"/>
      <c r="N6" s="81"/>
      <c r="O6" s="85" t="str">
        <f t="shared" si="2"/>
        <v/>
      </c>
    </row>
    <row r="7" spans="1:16" ht="54" customHeight="1" x14ac:dyDescent="0.25">
      <c r="A7" s="26" t="str">
        <f>IFERROR(VLOOKUP(B7,lista!$B$2:$C$46,2,0),"")</f>
        <v/>
      </c>
      <c r="B7" s="27"/>
      <c r="C7" s="27"/>
      <c r="D7" s="83"/>
      <c r="E7" s="81"/>
      <c r="F7" s="82" t="str">
        <f>IFERROR(VLOOKUP($E7,Szakmajegyzék!$C$4:$G$180,2,FALSE),"nincs kiválasztva szakma")</f>
        <v>nincs kiválasztva szakma</v>
      </c>
      <c r="G7" s="82" t="str">
        <f>IFERROR(VLOOKUP($E7,Szakmajegyzék!$C$4:$G$180,3,FALSE),"nincs kiválasztva szakma")</f>
        <v>nincs kiválasztva szakma</v>
      </c>
      <c r="H7" s="82" t="str">
        <f>IFERROR(VLOOKUP($E7,Szakmajegyzék!$C$4:$G$180,4,FALSE),"nincs kiválasztva szakma")</f>
        <v>nincs kiválasztva szakma</v>
      </c>
      <c r="I7" s="82" t="str">
        <f>IFERROR(VLOOKUP($E7,Szakmajegyzék!$C$4:$G$180,5,FALSE),"nincs kiválasztva szakma")</f>
        <v>nincs kiválasztva szakma</v>
      </c>
      <c r="J7" s="82" t="str">
        <f>IFERROR(VLOOKUP($E7,Szakmajegyzék!$C$4:$M$180,11,FALSE),"nincs kiválasztva szakma")</f>
        <v>nincs kiválasztva szakma</v>
      </c>
      <c r="K7" s="192" t="str">
        <f>IF(F7=5,lista!$X$2,IF(F7=4,lista!$X$3,"nincs kiválasztva szakma"))</f>
        <v>nincs kiválasztva szakma</v>
      </c>
      <c r="L7" s="83"/>
      <c r="M7" s="84"/>
      <c r="N7" s="81"/>
      <c r="O7" s="85" t="str">
        <f t="shared" si="2"/>
        <v/>
      </c>
    </row>
    <row r="8" spans="1:16" ht="54" customHeight="1" x14ac:dyDescent="0.25">
      <c r="A8" s="26" t="str">
        <f>IFERROR(VLOOKUP(B8,lista!$B$2:$C$46,2,0),"")</f>
        <v/>
      </c>
      <c r="B8" s="27"/>
      <c r="C8" s="27"/>
      <c r="D8" s="83"/>
      <c r="E8" s="81"/>
      <c r="F8" s="82" t="str">
        <f>IFERROR(VLOOKUP($E8,Szakmajegyzék!$C$4:$G$180,2,FALSE),"nincs kiválasztva szakma")</f>
        <v>nincs kiválasztva szakma</v>
      </c>
      <c r="G8" s="82" t="str">
        <f>IFERROR(VLOOKUP($E8,Szakmajegyzék!$C$4:$G$180,3,FALSE),"nincs kiválasztva szakma")</f>
        <v>nincs kiválasztva szakma</v>
      </c>
      <c r="H8" s="82" t="str">
        <f>IFERROR(VLOOKUP($E8,Szakmajegyzék!$C$4:$G$180,4,FALSE),"nincs kiválasztva szakma")</f>
        <v>nincs kiválasztva szakma</v>
      </c>
      <c r="I8" s="82" t="str">
        <f>IFERROR(VLOOKUP($E8,Szakmajegyzék!$C$4:$G$180,5,FALSE),"nincs kiválasztva szakma")</f>
        <v>nincs kiválasztva szakma</v>
      </c>
      <c r="J8" s="82" t="str">
        <f>IFERROR(VLOOKUP($E8,Szakmajegyzék!$C$4:$M$180,11,FALSE),"nincs kiválasztva szakma")</f>
        <v>nincs kiválasztva szakma</v>
      </c>
      <c r="K8" s="192" t="str">
        <f>IF(F8=5,lista!$X$2,IF(F8=4,lista!$X$3,"nincs kiválasztva szakma"))</f>
        <v>nincs kiválasztva szakma</v>
      </c>
      <c r="L8" s="83"/>
      <c r="M8" s="84"/>
      <c r="N8" s="81"/>
      <c r="O8" s="85" t="str">
        <f t="shared" si="2"/>
        <v/>
      </c>
    </row>
    <row r="9" spans="1:16" ht="54" customHeight="1" x14ac:dyDescent="0.25">
      <c r="A9" s="26" t="str">
        <f>IFERROR(VLOOKUP(B9,lista!$B$2:$C$46,2,0),"")</f>
        <v/>
      </c>
      <c r="B9" s="27"/>
      <c r="C9" s="27"/>
      <c r="D9" s="83"/>
      <c r="E9" s="81"/>
      <c r="F9" s="82" t="str">
        <f>IFERROR(VLOOKUP($E9,Szakmajegyzék!$C$4:$G$180,2,FALSE),"nincs kiválasztva szakma")</f>
        <v>nincs kiválasztva szakma</v>
      </c>
      <c r="G9" s="82" t="str">
        <f>IFERROR(VLOOKUP($E9,Szakmajegyzék!$C$4:$G$180,3,FALSE),"nincs kiválasztva szakma")</f>
        <v>nincs kiválasztva szakma</v>
      </c>
      <c r="H9" s="82" t="str">
        <f>IFERROR(VLOOKUP($E9,Szakmajegyzék!$C$4:$G$180,4,FALSE),"nincs kiválasztva szakma")</f>
        <v>nincs kiválasztva szakma</v>
      </c>
      <c r="I9" s="82" t="str">
        <f>IFERROR(VLOOKUP($E9,Szakmajegyzék!$C$4:$G$180,5,FALSE),"nincs kiválasztva szakma")</f>
        <v>nincs kiválasztva szakma</v>
      </c>
      <c r="J9" s="82" t="str">
        <f>IFERROR(VLOOKUP($E9,Szakmajegyzék!$C$4:$M$180,11,FALSE),"nincs kiválasztva szakma")</f>
        <v>nincs kiválasztva szakma</v>
      </c>
      <c r="K9" s="192" t="str">
        <f>IF(F9=5,lista!$X$2,IF(F9=4,lista!$X$3,"nincs kiválasztva szakma"))</f>
        <v>nincs kiválasztva szakma</v>
      </c>
      <c r="L9" s="83"/>
      <c r="M9" s="84"/>
      <c r="N9" s="81"/>
      <c r="O9" s="85" t="str">
        <f t="shared" si="2"/>
        <v/>
      </c>
    </row>
    <row r="10" spans="1:16" ht="54" customHeight="1" x14ac:dyDescent="0.25">
      <c r="A10" s="26" t="str">
        <f>IFERROR(VLOOKUP(B10,lista!$B$2:$C$46,2,0),"")</f>
        <v/>
      </c>
      <c r="B10" s="27"/>
      <c r="C10" s="27"/>
      <c r="D10" s="83"/>
      <c r="E10" s="81"/>
      <c r="F10" s="82" t="str">
        <f>IFERROR(VLOOKUP($E10,Szakmajegyzék!$C$4:$G$180,2,FALSE),"nincs kiválasztva szakma")</f>
        <v>nincs kiválasztva szakma</v>
      </c>
      <c r="G10" s="82" t="str">
        <f>IFERROR(VLOOKUP($E10,Szakmajegyzék!$C$4:$G$180,3,FALSE),"nincs kiválasztva szakma")</f>
        <v>nincs kiválasztva szakma</v>
      </c>
      <c r="H10" s="82" t="str">
        <f>IFERROR(VLOOKUP($E10,Szakmajegyzék!$C$4:$G$180,4,FALSE),"nincs kiválasztva szakma")</f>
        <v>nincs kiválasztva szakma</v>
      </c>
      <c r="I10" s="82" t="str">
        <f>IFERROR(VLOOKUP($E10,Szakmajegyzék!$C$4:$G$180,5,FALSE),"nincs kiválasztva szakma")</f>
        <v>nincs kiválasztva szakma</v>
      </c>
      <c r="J10" s="82" t="str">
        <f>IFERROR(VLOOKUP($E10,Szakmajegyzék!$C$4:$M$180,11,FALSE),"nincs kiválasztva szakma")</f>
        <v>nincs kiválasztva szakma</v>
      </c>
      <c r="K10" s="192" t="str">
        <f>IF(F10=5,lista!$X$2,IF(F10=4,lista!$X$3,"nincs kiválasztva szakma"))</f>
        <v>nincs kiválasztva szakma</v>
      </c>
      <c r="L10" s="83"/>
      <c r="M10" s="84"/>
      <c r="N10" s="81"/>
      <c r="O10" s="85" t="str">
        <f t="shared" si="2"/>
        <v/>
      </c>
    </row>
    <row r="11" spans="1:16" ht="54" customHeight="1" x14ac:dyDescent="0.25">
      <c r="A11" s="26" t="str">
        <f>IFERROR(VLOOKUP(B11,lista!$B$2:$C$46,2,0),"")</f>
        <v/>
      </c>
      <c r="B11" s="27"/>
      <c r="C11" s="27"/>
      <c r="D11" s="83"/>
      <c r="E11" s="81"/>
      <c r="F11" s="82" t="str">
        <f>IFERROR(VLOOKUP($E11,Szakmajegyzék!$C$4:$G$180,2,FALSE),"nincs kiválasztva szakma")</f>
        <v>nincs kiválasztva szakma</v>
      </c>
      <c r="G11" s="82" t="str">
        <f>IFERROR(VLOOKUP($E11,Szakmajegyzék!$C$4:$G$180,3,FALSE),"nincs kiválasztva szakma")</f>
        <v>nincs kiválasztva szakma</v>
      </c>
      <c r="H11" s="82" t="str">
        <f>IFERROR(VLOOKUP($E11,Szakmajegyzék!$C$4:$G$180,4,FALSE),"nincs kiválasztva szakma")</f>
        <v>nincs kiválasztva szakma</v>
      </c>
      <c r="I11" s="82" t="str">
        <f>IFERROR(VLOOKUP($E11,Szakmajegyzék!$C$4:$G$180,5,FALSE),"nincs kiválasztva szakma")</f>
        <v>nincs kiválasztva szakma</v>
      </c>
      <c r="J11" s="82" t="str">
        <f>IFERROR(VLOOKUP($E11,Szakmajegyzék!$C$4:$M$180,11,FALSE),"nincs kiválasztva szakma")</f>
        <v>nincs kiválasztva szakma</v>
      </c>
      <c r="K11" s="192" t="str">
        <f>IF(F11=5,lista!$X$2,IF(F11=4,lista!$X$3,"nincs kiválasztva szakma"))</f>
        <v>nincs kiválasztva szakma</v>
      </c>
      <c r="L11" s="83"/>
      <c r="M11" s="84"/>
      <c r="N11" s="81"/>
      <c r="O11" s="85" t="str">
        <f t="shared" si="2"/>
        <v/>
      </c>
    </row>
    <row r="12" spans="1:16" ht="54" customHeight="1" x14ac:dyDescent="0.25">
      <c r="A12" s="26" t="str">
        <f>IFERROR(VLOOKUP(B12,lista!$B$2:$C$46,2,0),"")</f>
        <v/>
      </c>
      <c r="B12" s="27"/>
      <c r="C12" s="27"/>
      <c r="D12" s="83"/>
      <c r="E12" s="81"/>
      <c r="F12" s="82" t="str">
        <f>IFERROR(VLOOKUP($E12,Szakmajegyzék!$C$4:$G$180,2,FALSE),"nincs kiválasztva szakma")</f>
        <v>nincs kiválasztva szakma</v>
      </c>
      <c r="G12" s="82" t="str">
        <f>IFERROR(VLOOKUP($E12,Szakmajegyzék!$C$4:$G$180,3,FALSE),"nincs kiválasztva szakma")</f>
        <v>nincs kiválasztva szakma</v>
      </c>
      <c r="H12" s="82" t="str">
        <f>IFERROR(VLOOKUP($E12,Szakmajegyzék!$C$4:$G$180,4,FALSE),"nincs kiválasztva szakma")</f>
        <v>nincs kiválasztva szakma</v>
      </c>
      <c r="I12" s="82" t="str">
        <f>IFERROR(VLOOKUP($E12,Szakmajegyzék!$C$4:$G$180,5,FALSE),"nincs kiválasztva szakma")</f>
        <v>nincs kiválasztva szakma</v>
      </c>
      <c r="J12" s="82" t="str">
        <f>IFERROR(VLOOKUP($E12,Szakmajegyzék!$C$4:$M$180,11,FALSE),"nincs kiválasztva szakma")</f>
        <v>nincs kiválasztva szakma</v>
      </c>
      <c r="K12" s="192" t="str">
        <f>IF(F12=5,lista!$X$2,IF(F12=4,lista!$X$3,"nincs kiválasztva szakma"))</f>
        <v>nincs kiválasztva szakma</v>
      </c>
      <c r="L12" s="83"/>
      <c r="M12" s="84"/>
      <c r="N12" s="81"/>
      <c r="O12" s="85" t="str">
        <f t="shared" si="2"/>
        <v/>
      </c>
    </row>
    <row r="13" spans="1:16" ht="54" customHeight="1" x14ac:dyDescent="0.25">
      <c r="A13" s="26" t="str">
        <f>IFERROR(VLOOKUP(B13,lista!$B$2:$C$46,2,0),"")</f>
        <v/>
      </c>
      <c r="B13" s="27"/>
      <c r="C13" s="27"/>
      <c r="D13" s="83"/>
      <c r="E13" s="81"/>
      <c r="F13" s="82" t="str">
        <f>IFERROR(VLOOKUP($E13,Szakmajegyzék!$C$4:$G$180,2,FALSE),"nincs kiválasztva szakma")</f>
        <v>nincs kiválasztva szakma</v>
      </c>
      <c r="G13" s="82" t="str">
        <f>IFERROR(VLOOKUP($E13,Szakmajegyzék!$C$4:$G$180,3,FALSE),"nincs kiválasztva szakma")</f>
        <v>nincs kiválasztva szakma</v>
      </c>
      <c r="H13" s="82" t="str">
        <f>IFERROR(VLOOKUP($E13,Szakmajegyzék!$C$4:$G$180,4,FALSE),"nincs kiválasztva szakma")</f>
        <v>nincs kiválasztva szakma</v>
      </c>
      <c r="I13" s="82" t="str">
        <f>IFERROR(VLOOKUP($E13,Szakmajegyzék!$C$4:$G$180,5,FALSE),"nincs kiválasztva szakma")</f>
        <v>nincs kiválasztva szakma</v>
      </c>
      <c r="J13" s="82" t="str">
        <f>IFERROR(VLOOKUP($E13,Szakmajegyzék!$C$4:$M$180,11,FALSE),"nincs kiválasztva szakma")</f>
        <v>nincs kiválasztva szakma</v>
      </c>
      <c r="K13" s="192" t="str">
        <f>IF(F13=5,lista!$X$2,IF(F13=4,lista!$X$3,"nincs kiválasztva szakma"))</f>
        <v>nincs kiválasztva szakma</v>
      </c>
      <c r="L13" s="83"/>
      <c r="M13" s="84"/>
      <c r="N13" s="81"/>
      <c r="O13" s="85" t="str">
        <f t="shared" si="2"/>
        <v/>
      </c>
    </row>
    <row r="14" spans="1:16" ht="54" customHeight="1" x14ac:dyDescent="0.25">
      <c r="A14" s="26" t="str">
        <f>IFERROR(VLOOKUP(B14,lista!$B$2:$C$46,2,0),"")</f>
        <v/>
      </c>
      <c r="B14" s="27"/>
      <c r="C14" s="27"/>
      <c r="D14" s="83"/>
      <c r="E14" s="81"/>
      <c r="F14" s="82" t="str">
        <f>IFERROR(VLOOKUP($E14,Szakmajegyzék!$C$4:$G$180,2,FALSE),"nincs kiválasztva szakma")</f>
        <v>nincs kiválasztva szakma</v>
      </c>
      <c r="G14" s="82" t="str">
        <f>IFERROR(VLOOKUP($E14,Szakmajegyzék!$C$4:$G$180,3,FALSE),"nincs kiválasztva szakma")</f>
        <v>nincs kiválasztva szakma</v>
      </c>
      <c r="H14" s="82" t="str">
        <f>IFERROR(VLOOKUP($E14,Szakmajegyzék!$C$4:$G$180,4,FALSE),"nincs kiválasztva szakma")</f>
        <v>nincs kiválasztva szakma</v>
      </c>
      <c r="I14" s="82" t="str">
        <f>IFERROR(VLOOKUP($E14,Szakmajegyzék!$C$4:$G$180,5,FALSE),"nincs kiválasztva szakma")</f>
        <v>nincs kiválasztva szakma</v>
      </c>
      <c r="J14" s="82" t="str">
        <f>IFERROR(VLOOKUP($E14,Szakmajegyzék!$C$4:$M$180,11,FALSE),"nincs kiválasztva szakma")</f>
        <v>nincs kiválasztva szakma</v>
      </c>
      <c r="K14" s="192" t="str">
        <f>IF(F14=5,lista!$X$2,IF(F14=4,lista!$X$3,"nincs kiválasztva szakma"))</f>
        <v>nincs kiválasztva szakma</v>
      </c>
      <c r="L14" s="83"/>
      <c r="M14" s="84"/>
      <c r="N14" s="81"/>
      <c r="O14" s="85" t="str">
        <f t="shared" si="2"/>
        <v/>
      </c>
    </row>
    <row r="15" spans="1:16" ht="54" customHeight="1" x14ac:dyDescent="0.25">
      <c r="A15" s="26" t="str">
        <f>IFERROR(VLOOKUP(B15,lista!$B$2:$C$46,2,0),"")</f>
        <v/>
      </c>
      <c r="B15" s="27"/>
      <c r="C15" s="27"/>
      <c r="D15" s="83"/>
      <c r="E15" s="81"/>
      <c r="F15" s="82" t="str">
        <f>IFERROR(VLOOKUP($E15,Szakmajegyzék!$C$4:$G$180,2,FALSE),"nincs kiválasztva szakma")</f>
        <v>nincs kiválasztva szakma</v>
      </c>
      <c r="G15" s="82" t="str">
        <f>IFERROR(VLOOKUP($E15,Szakmajegyzék!$C$4:$G$180,3,FALSE),"nincs kiválasztva szakma")</f>
        <v>nincs kiválasztva szakma</v>
      </c>
      <c r="H15" s="82" t="str">
        <f>IFERROR(VLOOKUP($E15,Szakmajegyzék!$C$4:$G$180,4,FALSE),"nincs kiválasztva szakma")</f>
        <v>nincs kiválasztva szakma</v>
      </c>
      <c r="I15" s="82" t="str">
        <f>IFERROR(VLOOKUP($E15,Szakmajegyzék!$C$4:$G$180,5,FALSE),"nincs kiválasztva szakma")</f>
        <v>nincs kiválasztva szakma</v>
      </c>
      <c r="J15" s="82" t="str">
        <f>IFERROR(VLOOKUP($E15,Szakmajegyzék!$C$4:$M$180,11,FALSE),"nincs kiválasztva szakma")</f>
        <v>nincs kiválasztva szakma</v>
      </c>
      <c r="K15" s="192" t="str">
        <f>IF(F15=5,lista!$X$2,IF(F15=4,lista!$X$3,"nincs kiválasztva szakma"))</f>
        <v>nincs kiválasztva szakma</v>
      </c>
      <c r="L15" s="83"/>
      <c r="M15" s="84"/>
      <c r="N15" s="81"/>
      <c r="O15" s="85" t="str">
        <f t="shared" si="2"/>
        <v/>
      </c>
    </row>
    <row r="16" spans="1:16" ht="54" customHeight="1" x14ac:dyDescent="0.25">
      <c r="A16" s="26" t="str">
        <f>IFERROR(VLOOKUP(B16,lista!$B$2:$C$46,2,0),"")</f>
        <v/>
      </c>
      <c r="B16" s="27"/>
      <c r="C16" s="27"/>
      <c r="D16" s="83"/>
      <c r="E16" s="81"/>
      <c r="F16" s="82" t="str">
        <f>IFERROR(VLOOKUP($E16,Szakmajegyzék!$C$4:$G$180,2,FALSE),"nincs kiválasztva szakma")</f>
        <v>nincs kiválasztva szakma</v>
      </c>
      <c r="G16" s="82" t="str">
        <f>IFERROR(VLOOKUP($E16,Szakmajegyzék!$C$4:$G$180,3,FALSE),"nincs kiválasztva szakma")</f>
        <v>nincs kiválasztva szakma</v>
      </c>
      <c r="H16" s="82" t="str">
        <f>IFERROR(VLOOKUP($E16,Szakmajegyzék!$C$4:$G$180,4,FALSE),"nincs kiválasztva szakma")</f>
        <v>nincs kiválasztva szakma</v>
      </c>
      <c r="I16" s="82" t="str">
        <f>IFERROR(VLOOKUP($E16,Szakmajegyzék!$C$4:$G$180,5,FALSE),"nincs kiválasztva szakma")</f>
        <v>nincs kiválasztva szakma</v>
      </c>
      <c r="J16" s="82" t="str">
        <f>IFERROR(VLOOKUP($E16,Szakmajegyzék!$C$4:$M$180,11,FALSE),"nincs kiválasztva szakma")</f>
        <v>nincs kiválasztva szakma</v>
      </c>
      <c r="K16" s="192" t="str">
        <f>IF(F16=5,lista!$X$2,IF(F16=4,lista!$X$3,"nincs kiválasztva szakma"))</f>
        <v>nincs kiválasztva szakma</v>
      </c>
      <c r="L16" s="83"/>
      <c r="M16" s="84"/>
      <c r="N16" s="81"/>
      <c r="O16" s="85" t="str">
        <f t="shared" si="2"/>
        <v/>
      </c>
    </row>
    <row r="17" spans="1:15" ht="54" customHeight="1" x14ac:dyDescent="0.25">
      <c r="A17" s="26" t="str">
        <f>IFERROR(VLOOKUP(B17,lista!$B$2:$C$46,2,0),"")</f>
        <v/>
      </c>
      <c r="B17" s="27"/>
      <c r="C17" s="27"/>
      <c r="D17" s="83"/>
      <c r="E17" s="81"/>
      <c r="F17" s="82" t="str">
        <f>IFERROR(VLOOKUP($E17,Szakmajegyzék!$C$4:$G$180,2,FALSE),"nincs kiválasztva szakma")</f>
        <v>nincs kiválasztva szakma</v>
      </c>
      <c r="G17" s="82" t="str">
        <f>IFERROR(VLOOKUP($E17,Szakmajegyzék!$C$4:$G$180,3,FALSE),"nincs kiválasztva szakma")</f>
        <v>nincs kiválasztva szakma</v>
      </c>
      <c r="H17" s="82" t="str">
        <f>IFERROR(VLOOKUP($E17,Szakmajegyzék!$C$4:$G$180,4,FALSE),"nincs kiválasztva szakma")</f>
        <v>nincs kiválasztva szakma</v>
      </c>
      <c r="I17" s="82" t="str">
        <f>IFERROR(VLOOKUP($E17,Szakmajegyzék!$C$4:$G$180,5,FALSE),"nincs kiválasztva szakma")</f>
        <v>nincs kiválasztva szakma</v>
      </c>
      <c r="J17" s="82" t="str">
        <f>IFERROR(VLOOKUP($E17,Szakmajegyzék!$C$4:$M$180,11,FALSE),"nincs kiválasztva szakma")</f>
        <v>nincs kiválasztva szakma</v>
      </c>
      <c r="K17" s="192" t="str">
        <f>IF(F17=5,lista!$X$2,IF(F17=4,lista!$X$3,"nincs kiválasztva szakma"))</f>
        <v>nincs kiválasztva szakma</v>
      </c>
      <c r="L17" s="83"/>
      <c r="M17" s="84"/>
      <c r="N17" s="81"/>
      <c r="O17" s="85" t="str">
        <f t="shared" si="2"/>
        <v/>
      </c>
    </row>
    <row r="18" spans="1:15" ht="54" customHeight="1" x14ac:dyDescent="0.25">
      <c r="A18" s="26" t="str">
        <f>IFERROR(VLOOKUP(B18,lista!$B$2:$C$46,2,0),"")</f>
        <v/>
      </c>
      <c r="B18" s="27"/>
      <c r="C18" s="27"/>
      <c r="D18" s="83"/>
      <c r="E18" s="81"/>
      <c r="F18" s="82" t="str">
        <f>IFERROR(VLOOKUP($E18,Szakmajegyzék!$C$4:$G$180,2,FALSE),"nincs kiválasztva szakma")</f>
        <v>nincs kiválasztva szakma</v>
      </c>
      <c r="G18" s="82" t="str">
        <f>IFERROR(VLOOKUP($E18,Szakmajegyzék!$C$4:$G$180,3,FALSE),"nincs kiválasztva szakma")</f>
        <v>nincs kiválasztva szakma</v>
      </c>
      <c r="H18" s="82" t="str">
        <f>IFERROR(VLOOKUP($E18,Szakmajegyzék!$C$4:$G$180,4,FALSE),"nincs kiválasztva szakma")</f>
        <v>nincs kiválasztva szakma</v>
      </c>
      <c r="I18" s="82" t="str">
        <f>IFERROR(VLOOKUP($E18,Szakmajegyzék!$C$4:$G$180,5,FALSE),"nincs kiválasztva szakma")</f>
        <v>nincs kiválasztva szakma</v>
      </c>
      <c r="J18" s="82" t="str">
        <f>IFERROR(VLOOKUP($E18,Szakmajegyzék!$C$4:$M$180,11,FALSE),"nincs kiválasztva szakma")</f>
        <v>nincs kiválasztva szakma</v>
      </c>
      <c r="K18" s="192" t="str">
        <f>IF(F18=5,lista!$X$2,IF(F18=4,lista!$X$3,"nincs kiválasztva szakma"))</f>
        <v>nincs kiválasztva szakma</v>
      </c>
      <c r="L18" s="83"/>
      <c r="M18" s="84"/>
      <c r="N18" s="81"/>
      <c r="O18" s="85" t="str">
        <f t="shared" si="2"/>
        <v/>
      </c>
    </row>
    <row r="19" spans="1:15" ht="54" customHeight="1" x14ac:dyDescent="0.25">
      <c r="A19" s="26" t="str">
        <f>IFERROR(VLOOKUP(B19,lista!$B$2:$C$46,2,0),"")</f>
        <v/>
      </c>
      <c r="B19" s="27"/>
      <c r="C19" s="27"/>
      <c r="D19" s="83"/>
      <c r="E19" s="81"/>
      <c r="F19" s="82" t="str">
        <f>IFERROR(VLOOKUP($E19,Szakmajegyzék!$C$4:$G$180,2,FALSE),"nincs kiválasztva szakma")</f>
        <v>nincs kiválasztva szakma</v>
      </c>
      <c r="G19" s="82" t="str">
        <f>IFERROR(VLOOKUP($E19,Szakmajegyzék!$C$4:$G$180,3,FALSE),"nincs kiválasztva szakma")</f>
        <v>nincs kiválasztva szakma</v>
      </c>
      <c r="H19" s="82" t="str">
        <f>IFERROR(VLOOKUP($E19,Szakmajegyzék!$C$4:$G$180,4,FALSE),"nincs kiválasztva szakma")</f>
        <v>nincs kiválasztva szakma</v>
      </c>
      <c r="I19" s="82" t="str">
        <f>IFERROR(VLOOKUP($E19,Szakmajegyzék!$C$4:$G$180,5,FALSE),"nincs kiválasztva szakma")</f>
        <v>nincs kiválasztva szakma</v>
      </c>
      <c r="J19" s="82" t="str">
        <f>IFERROR(VLOOKUP($E19,Szakmajegyzék!$C$4:$M$180,11,FALSE),"nincs kiválasztva szakma")</f>
        <v>nincs kiválasztva szakma</v>
      </c>
      <c r="K19" s="192" t="str">
        <f>IF(F19=5,lista!$X$2,IF(F19=4,lista!$X$3,"nincs kiválasztva szakma"))</f>
        <v>nincs kiválasztva szakma</v>
      </c>
      <c r="L19" s="83"/>
      <c r="M19" s="84"/>
      <c r="N19" s="81"/>
      <c r="O19" s="85" t="str">
        <f t="shared" si="2"/>
        <v/>
      </c>
    </row>
    <row r="20" spans="1:15" ht="54" customHeight="1" x14ac:dyDescent="0.25">
      <c r="A20" s="26" t="str">
        <f>IFERROR(VLOOKUP(B20,lista!$B$2:$C$46,2,0),"")</f>
        <v/>
      </c>
      <c r="B20" s="27"/>
      <c r="C20" s="27"/>
      <c r="D20" s="83"/>
      <c r="E20" s="81"/>
      <c r="F20" s="82" t="str">
        <f>IFERROR(VLOOKUP($E20,Szakmajegyzék!$C$4:$G$180,2,FALSE),"nincs kiválasztva szakma")</f>
        <v>nincs kiválasztva szakma</v>
      </c>
      <c r="G20" s="82" t="str">
        <f>IFERROR(VLOOKUP($E20,Szakmajegyzék!$C$4:$G$180,3,FALSE),"nincs kiválasztva szakma")</f>
        <v>nincs kiválasztva szakma</v>
      </c>
      <c r="H20" s="82" t="str">
        <f>IFERROR(VLOOKUP($E20,Szakmajegyzék!$C$4:$G$180,4,FALSE),"nincs kiválasztva szakma")</f>
        <v>nincs kiválasztva szakma</v>
      </c>
      <c r="I20" s="82" t="str">
        <f>IFERROR(VLOOKUP($E20,Szakmajegyzék!$C$4:$G$180,5,FALSE),"nincs kiválasztva szakma")</f>
        <v>nincs kiválasztva szakma</v>
      </c>
      <c r="J20" s="82" t="str">
        <f>IFERROR(VLOOKUP($E20,Szakmajegyzék!$C$4:$M$180,11,FALSE),"nincs kiválasztva szakma")</f>
        <v>nincs kiválasztva szakma</v>
      </c>
      <c r="K20" s="192" t="str">
        <f>IF(F20=5,lista!$X$2,IF(F20=4,lista!$X$3,"nincs kiválasztva szakma"))</f>
        <v>nincs kiválasztva szakma</v>
      </c>
      <c r="L20" s="83"/>
      <c r="M20" s="84"/>
      <c r="N20" s="81"/>
      <c r="O20" s="85" t="str">
        <f t="shared" si="2"/>
        <v/>
      </c>
    </row>
    <row r="21" spans="1:15" ht="54" customHeight="1" x14ac:dyDescent="0.25">
      <c r="A21" s="26" t="str">
        <f>IFERROR(VLOOKUP(B21,lista!$B$2:$C$46,2,0),"")</f>
        <v/>
      </c>
      <c r="B21" s="27"/>
      <c r="C21" s="27"/>
      <c r="D21" s="83"/>
      <c r="E21" s="81"/>
      <c r="F21" s="82" t="str">
        <f>IFERROR(VLOOKUP($E21,Szakmajegyzék!$C$4:$G$180,2,FALSE),"nincs kiválasztva szakma")</f>
        <v>nincs kiválasztva szakma</v>
      </c>
      <c r="G21" s="82" t="str">
        <f>IFERROR(VLOOKUP($E21,Szakmajegyzék!$C$4:$G$180,3,FALSE),"nincs kiválasztva szakma")</f>
        <v>nincs kiválasztva szakma</v>
      </c>
      <c r="H21" s="82" t="str">
        <f>IFERROR(VLOOKUP($E21,Szakmajegyzék!$C$4:$G$180,4,FALSE),"nincs kiválasztva szakma")</f>
        <v>nincs kiválasztva szakma</v>
      </c>
      <c r="I21" s="82" t="str">
        <f>IFERROR(VLOOKUP($E21,Szakmajegyzék!$C$4:$G$180,5,FALSE),"nincs kiválasztva szakma")</f>
        <v>nincs kiválasztva szakma</v>
      </c>
      <c r="J21" s="82" t="str">
        <f>IFERROR(VLOOKUP($E21,Szakmajegyzék!$C$4:$M$180,11,FALSE),"nincs kiválasztva szakma")</f>
        <v>nincs kiválasztva szakma</v>
      </c>
      <c r="K21" s="192" t="str">
        <f>IF(F21=5,lista!$X$2,IF(F21=4,lista!$X$3,"nincs kiválasztva szakma"))</f>
        <v>nincs kiválasztva szakma</v>
      </c>
      <c r="L21" s="83"/>
      <c r="M21" s="84"/>
      <c r="N21" s="81"/>
      <c r="O21" s="85" t="str">
        <f t="shared" si="2"/>
        <v/>
      </c>
    </row>
    <row r="22" spans="1:15" ht="54" customHeight="1" x14ac:dyDescent="0.25">
      <c r="A22" s="26" t="str">
        <f>IFERROR(VLOOKUP(B22,lista!$B$2:$C$46,2,0),"")</f>
        <v/>
      </c>
      <c r="B22" s="27"/>
      <c r="C22" s="27"/>
      <c r="D22" s="83"/>
      <c r="E22" s="81"/>
      <c r="F22" s="82" t="str">
        <f>IFERROR(VLOOKUP($E22,Szakmajegyzék!$C$4:$G$180,2,FALSE),"nincs kiválasztva szakma")</f>
        <v>nincs kiválasztva szakma</v>
      </c>
      <c r="G22" s="82" t="str">
        <f>IFERROR(VLOOKUP($E22,Szakmajegyzék!$C$4:$G$180,3,FALSE),"nincs kiválasztva szakma")</f>
        <v>nincs kiválasztva szakma</v>
      </c>
      <c r="H22" s="82" t="str">
        <f>IFERROR(VLOOKUP($E22,Szakmajegyzék!$C$4:$G$180,4,FALSE),"nincs kiválasztva szakma")</f>
        <v>nincs kiválasztva szakma</v>
      </c>
      <c r="I22" s="82" t="str">
        <f>IFERROR(VLOOKUP($E22,Szakmajegyzék!$C$4:$G$180,5,FALSE),"nincs kiválasztva szakma")</f>
        <v>nincs kiválasztva szakma</v>
      </c>
      <c r="J22" s="82" t="str">
        <f>IFERROR(VLOOKUP($E22,Szakmajegyzék!$C$4:$M$180,11,FALSE),"nincs kiválasztva szakma")</f>
        <v>nincs kiválasztva szakma</v>
      </c>
      <c r="K22" s="192" t="str">
        <f>IF(F22=5,lista!$X$2,IF(F22=4,lista!$X$3,"nincs kiválasztva szakma"))</f>
        <v>nincs kiválasztva szakma</v>
      </c>
      <c r="L22" s="83"/>
      <c r="M22" s="84"/>
      <c r="N22" s="81"/>
      <c r="O22" s="85" t="str">
        <f t="shared" si="2"/>
        <v/>
      </c>
    </row>
    <row r="23" spans="1:15" ht="54" customHeight="1" x14ac:dyDescent="0.25">
      <c r="A23" s="26" t="str">
        <f>IFERROR(VLOOKUP(B23,lista!$B$2:$C$46,2,0),"")</f>
        <v/>
      </c>
      <c r="B23" s="27"/>
      <c r="C23" s="27"/>
      <c r="D23" s="83"/>
      <c r="E23" s="81"/>
      <c r="F23" s="82" t="str">
        <f>IFERROR(VLOOKUP($E23,Szakmajegyzék!$C$4:$G$180,2,FALSE),"nincs kiválasztva szakma")</f>
        <v>nincs kiválasztva szakma</v>
      </c>
      <c r="G23" s="82" t="str">
        <f>IFERROR(VLOOKUP($E23,Szakmajegyzék!$C$4:$G$180,3,FALSE),"nincs kiválasztva szakma")</f>
        <v>nincs kiválasztva szakma</v>
      </c>
      <c r="H23" s="82" t="str">
        <f>IFERROR(VLOOKUP($E23,Szakmajegyzék!$C$4:$G$180,4,FALSE),"nincs kiválasztva szakma")</f>
        <v>nincs kiválasztva szakma</v>
      </c>
      <c r="I23" s="82" t="str">
        <f>IFERROR(VLOOKUP($E23,Szakmajegyzék!$C$4:$G$180,5,FALSE),"nincs kiválasztva szakma")</f>
        <v>nincs kiválasztva szakma</v>
      </c>
      <c r="J23" s="82" t="str">
        <f>IFERROR(VLOOKUP($E23,Szakmajegyzék!$C$4:$M$180,11,FALSE),"nincs kiválasztva szakma")</f>
        <v>nincs kiválasztva szakma</v>
      </c>
      <c r="K23" s="192" t="str">
        <f>IF(F23=5,lista!$X$2,IF(F23=4,lista!$X$3,"nincs kiválasztva szakma"))</f>
        <v>nincs kiválasztva szakma</v>
      </c>
      <c r="L23" s="83"/>
      <c r="M23" s="84"/>
      <c r="N23" s="81"/>
      <c r="O23" s="85" t="str">
        <f t="shared" si="2"/>
        <v/>
      </c>
    </row>
    <row r="24" spans="1:15" ht="54" customHeight="1" x14ac:dyDescent="0.25">
      <c r="A24" s="26" t="str">
        <f>IFERROR(VLOOKUP(B24,lista!$B$2:$C$46,2,0),"")</f>
        <v/>
      </c>
      <c r="B24" s="27"/>
      <c r="C24" s="27"/>
      <c r="D24" s="83"/>
      <c r="E24" s="81"/>
      <c r="F24" s="82" t="str">
        <f>IFERROR(VLOOKUP($E24,Szakmajegyzék!$C$4:$G$180,2,FALSE),"nincs kiválasztva szakma")</f>
        <v>nincs kiválasztva szakma</v>
      </c>
      <c r="G24" s="82" t="str">
        <f>IFERROR(VLOOKUP($E24,Szakmajegyzék!$C$4:$G$180,3,FALSE),"nincs kiválasztva szakma")</f>
        <v>nincs kiválasztva szakma</v>
      </c>
      <c r="H24" s="82" t="str">
        <f>IFERROR(VLOOKUP($E24,Szakmajegyzék!$C$4:$G$180,4,FALSE),"nincs kiválasztva szakma")</f>
        <v>nincs kiválasztva szakma</v>
      </c>
      <c r="I24" s="82" t="str">
        <f>IFERROR(VLOOKUP($E24,Szakmajegyzék!$C$4:$G$180,5,FALSE),"nincs kiválasztva szakma")</f>
        <v>nincs kiválasztva szakma</v>
      </c>
      <c r="J24" s="82" t="str">
        <f>IFERROR(VLOOKUP($E24,Szakmajegyzék!$C$4:$M$180,11,FALSE),"nincs kiválasztva szakma")</f>
        <v>nincs kiválasztva szakma</v>
      </c>
      <c r="K24" s="192" t="str">
        <f>IF(F24=5,lista!$X$2,IF(F24=4,lista!$X$3,"nincs kiválasztva szakma"))</f>
        <v>nincs kiválasztva szakma</v>
      </c>
      <c r="L24" s="83"/>
      <c r="M24" s="84"/>
      <c r="N24" s="81"/>
      <c r="O24" s="85" t="str">
        <f t="shared" si="2"/>
        <v/>
      </c>
    </row>
    <row r="25" spans="1:15" ht="54" customHeight="1" x14ac:dyDescent="0.25">
      <c r="A25" s="26" t="str">
        <f>IFERROR(VLOOKUP(B25,lista!$B$2:$C$46,2,0),"")</f>
        <v/>
      </c>
      <c r="B25" s="27"/>
      <c r="C25" s="27"/>
      <c r="D25" s="83"/>
      <c r="E25" s="81"/>
      <c r="F25" s="82" t="str">
        <f>IFERROR(VLOOKUP($E25,Szakmajegyzék!$C$4:$G$180,2,FALSE),"nincs kiválasztva szakma")</f>
        <v>nincs kiválasztva szakma</v>
      </c>
      <c r="G25" s="82" t="str">
        <f>IFERROR(VLOOKUP($E25,Szakmajegyzék!$C$4:$G$180,3,FALSE),"nincs kiválasztva szakma")</f>
        <v>nincs kiválasztva szakma</v>
      </c>
      <c r="H25" s="82" t="str">
        <f>IFERROR(VLOOKUP($E25,Szakmajegyzék!$C$4:$G$180,4,FALSE),"nincs kiválasztva szakma")</f>
        <v>nincs kiválasztva szakma</v>
      </c>
      <c r="I25" s="82" t="str">
        <f>IFERROR(VLOOKUP($E25,Szakmajegyzék!$C$4:$G$180,5,FALSE),"nincs kiválasztva szakma")</f>
        <v>nincs kiválasztva szakma</v>
      </c>
      <c r="J25" s="82" t="str">
        <f>IFERROR(VLOOKUP($E25,Szakmajegyzék!$C$4:$M$180,11,FALSE),"nincs kiválasztva szakma")</f>
        <v>nincs kiválasztva szakma</v>
      </c>
      <c r="K25" s="192" t="str">
        <f>IF(F25=5,lista!$X$2,IF(F25=4,lista!$X$3,"nincs kiválasztva szakma"))</f>
        <v>nincs kiválasztva szakma</v>
      </c>
      <c r="L25" s="83"/>
      <c r="M25" s="84"/>
      <c r="N25" s="81"/>
      <c r="O25" s="85" t="str">
        <f t="shared" si="2"/>
        <v/>
      </c>
    </row>
    <row r="26" spans="1:15" ht="54" customHeight="1" x14ac:dyDescent="0.25">
      <c r="A26" s="26" t="str">
        <f>IFERROR(VLOOKUP(B26,lista!$B$2:$C$46,2,0),"")</f>
        <v/>
      </c>
      <c r="B26" s="27"/>
      <c r="C26" s="27"/>
      <c r="D26" s="83"/>
      <c r="E26" s="81"/>
      <c r="F26" s="82" t="str">
        <f>IFERROR(VLOOKUP($E26,Szakmajegyzék!$C$4:$G$180,2,FALSE),"nincs kiválasztva szakma")</f>
        <v>nincs kiválasztva szakma</v>
      </c>
      <c r="G26" s="82" t="str">
        <f>IFERROR(VLOOKUP($E26,Szakmajegyzék!$C$4:$G$180,3,FALSE),"nincs kiválasztva szakma")</f>
        <v>nincs kiválasztva szakma</v>
      </c>
      <c r="H26" s="82" t="str">
        <f>IFERROR(VLOOKUP($E26,Szakmajegyzék!$C$4:$G$180,4,FALSE),"nincs kiválasztva szakma")</f>
        <v>nincs kiválasztva szakma</v>
      </c>
      <c r="I26" s="82" t="str">
        <f>IFERROR(VLOOKUP($E26,Szakmajegyzék!$C$4:$G$180,5,FALSE),"nincs kiválasztva szakma")</f>
        <v>nincs kiválasztva szakma</v>
      </c>
      <c r="J26" s="82" t="str">
        <f>IFERROR(VLOOKUP($E26,Szakmajegyzék!$C$4:$M$180,11,FALSE),"nincs kiválasztva szakma")</f>
        <v>nincs kiválasztva szakma</v>
      </c>
      <c r="K26" s="192" t="str">
        <f>IF(F26=5,lista!$X$2,IF(F26=4,lista!$X$3,"nincs kiválasztva szakma"))</f>
        <v>nincs kiválasztva szakma</v>
      </c>
      <c r="L26" s="83"/>
      <c r="M26" s="84"/>
      <c r="N26" s="81"/>
      <c r="O26" s="85" t="str">
        <f t="shared" si="2"/>
        <v/>
      </c>
    </row>
    <row r="27" spans="1:15" ht="54" customHeight="1" x14ac:dyDescent="0.25">
      <c r="A27" s="26" t="str">
        <f>IFERROR(VLOOKUP(B27,lista!$B$2:$C$46,2,0),"")</f>
        <v/>
      </c>
      <c r="B27" s="27"/>
      <c r="C27" s="27"/>
      <c r="D27" s="83"/>
      <c r="E27" s="81"/>
      <c r="F27" s="82" t="str">
        <f>IFERROR(VLOOKUP($E27,Szakmajegyzék!$C$4:$G$180,2,FALSE),"nincs kiválasztva szakma")</f>
        <v>nincs kiválasztva szakma</v>
      </c>
      <c r="G27" s="82" t="str">
        <f>IFERROR(VLOOKUP($E27,Szakmajegyzék!$C$4:$G$180,3,FALSE),"nincs kiválasztva szakma")</f>
        <v>nincs kiválasztva szakma</v>
      </c>
      <c r="H27" s="82" t="str">
        <f>IFERROR(VLOOKUP($E27,Szakmajegyzék!$C$4:$G$180,4,FALSE),"nincs kiválasztva szakma")</f>
        <v>nincs kiválasztva szakma</v>
      </c>
      <c r="I27" s="82" t="str">
        <f>IFERROR(VLOOKUP($E27,Szakmajegyzék!$C$4:$G$180,5,FALSE),"nincs kiválasztva szakma")</f>
        <v>nincs kiválasztva szakma</v>
      </c>
      <c r="J27" s="82" t="str">
        <f>IFERROR(VLOOKUP($E27,Szakmajegyzék!$C$4:$M$180,11,FALSE),"nincs kiválasztva szakma")</f>
        <v>nincs kiválasztva szakma</v>
      </c>
      <c r="K27" s="192" t="str">
        <f>IF(F27=5,lista!$X$2,IF(F27=4,lista!$X$3,"nincs kiválasztva szakma"))</f>
        <v>nincs kiválasztva szakma</v>
      </c>
      <c r="L27" s="83"/>
      <c r="M27" s="84"/>
      <c r="N27" s="81"/>
      <c r="O27" s="85" t="str">
        <f t="shared" si="2"/>
        <v/>
      </c>
    </row>
    <row r="28" spans="1:15" ht="54" customHeight="1" x14ac:dyDescent="0.25">
      <c r="A28" s="26" t="str">
        <f>IFERROR(VLOOKUP(B28,lista!$B$2:$C$46,2,0),"")</f>
        <v/>
      </c>
      <c r="B28" s="27"/>
      <c r="C28" s="27"/>
      <c r="D28" s="83"/>
      <c r="E28" s="81"/>
      <c r="F28" s="82" t="str">
        <f>IFERROR(VLOOKUP($E28,Szakmajegyzék!$C$4:$G$180,2,FALSE),"nincs kiválasztva szakma")</f>
        <v>nincs kiválasztva szakma</v>
      </c>
      <c r="G28" s="82" t="str">
        <f>IFERROR(VLOOKUP($E28,Szakmajegyzék!$C$4:$G$180,3,FALSE),"nincs kiválasztva szakma")</f>
        <v>nincs kiválasztva szakma</v>
      </c>
      <c r="H28" s="82" t="str">
        <f>IFERROR(VLOOKUP($E28,Szakmajegyzék!$C$4:$G$180,4,FALSE),"nincs kiválasztva szakma")</f>
        <v>nincs kiválasztva szakma</v>
      </c>
      <c r="I28" s="82" t="str">
        <f>IFERROR(VLOOKUP($E28,Szakmajegyzék!$C$4:$G$180,5,FALSE),"nincs kiválasztva szakma")</f>
        <v>nincs kiválasztva szakma</v>
      </c>
      <c r="J28" s="82" t="str">
        <f>IFERROR(VLOOKUP($E28,Szakmajegyzék!$C$4:$M$180,11,FALSE),"nincs kiválasztva szakma")</f>
        <v>nincs kiválasztva szakma</v>
      </c>
      <c r="K28" s="192" t="str">
        <f>IF(F28=5,lista!$X$2,IF(F28=4,lista!$X$3,"nincs kiválasztva szakma"))</f>
        <v>nincs kiválasztva szakma</v>
      </c>
      <c r="L28" s="83"/>
      <c r="M28" s="84"/>
      <c r="N28" s="81"/>
      <c r="O28" s="85" t="str">
        <f t="shared" si="2"/>
        <v/>
      </c>
    </row>
    <row r="29" spans="1:15" ht="54" customHeight="1" x14ac:dyDescent="0.25">
      <c r="A29" s="26" t="str">
        <f>IFERROR(VLOOKUP(B29,lista!$B$2:$C$46,2,0),"")</f>
        <v/>
      </c>
      <c r="B29" s="27"/>
      <c r="C29" s="27"/>
      <c r="D29" s="83"/>
      <c r="E29" s="81"/>
      <c r="F29" s="82" t="str">
        <f>IFERROR(VLOOKUP($E29,Szakmajegyzék!$C$4:$G$180,2,FALSE),"nincs kiválasztva szakma")</f>
        <v>nincs kiválasztva szakma</v>
      </c>
      <c r="G29" s="82" t="str">
        <f>IFERROR(VLOOKUP($E29,Szakmajegyzék!$C$4:$G$180,3,FALSE),"nincs kiválasztva szakma")</f>
        <v>nincs kiválasztva szakma</v>
      </c>
      <c r="H29" s="82" t="str">
        <f>IFERROR(VLOOKUP($E29,Szakmajegyzék!$C$4:$G$180,4,FALSE),"nincs kiválasztva szakma")</f>
        <v>nincs kiválasztva szakma</v>
      </c>
      <c r="I29" s="82" t="str">
        <f>IFERROR(VLOOKUP($E29,Szakmajegyzék!$C$4:$G$180,5,FALSE),"nincs kiválasztva szakma")</f>
        <v>nincs kiválasztva szakma</v>
      </c>
      <c r="J29" s="82" t="str">
        <f>IFERROR(VLOOKUP($E29,Szakmajegyzék!$C$4:$M$180,11,FALSE),"nincs kiválasztva szakma")</f>
        <v>nincs kiválasztva szakma</v>
      </c>
      <c r="K29" s="192" t="str">
        <f>IF(F29=5,lista!$X$2,IF(F29=4,lista!$X$3,"nincs kiválasztva szakma"))</f>
        <v>nincs kiválasztva szakma</v>
      </c>
      <c r="L29" s="83"/>
      <c r="M29" s="84"/>
      <c r="N29" s="81"/>
      <c r="O29" s="85" t="str">
        <f t="shared" si="2"/>
        <v/>
      </c>
    </row>
    <row r="30" spans="1:15" ht="54" customHeight="1" x14ac:dyDescent="0.25">
      <c r="A30" s="26" t="str">
        <f>IFERROR(VLOOKUP(B30,lista!$B$2:$C$46,2,0),"")</f>
        <v/>
      </c>
      <c r="B30" s="27"/>
      <c r="C30" s="27"/>
      <c r="D30" s="83"/>
      <c r="E30" s="81"/>
      <c r="F30" s="82" t="str">
        <f>IFERROR(VLOOKUP($E30,Szakmajegyzék!$C$4:$G$180,2,FALSE),"nincs kiválasztva szakma")</f>
        <v>nincs kiválasztva szakma</v>
      </c>
      <c r="G30" s="82" t="str">
        <f>IFERROR(VLOOKUP($E30,Szakmajegyzék!$C$4:$G$180,3,FALSE),"nincs kiválasztva szakma")</f>
        <v>nincs kiválasztva szakma</v>
      </c>
      <c r="H30" s="82" t="str">
        <f>IFERROR(VLOOKUP($E30,Szakmajegyzék!$C$4:$G$180,4,FALSE),"nincs kiválasztva szakma")</f>
        <v>nincs kiválasztva szakma</v>
      </c>
      <c r="I30" s="82" t="str">
        <f>IFERROR(VLOOKUP($E30,Szakmajegyzék!$C$4:$G$180,5,FALSE),"nincs kiválasztva szakma")</f>
        <v>nincs kiválasztva szakma</v>
      </c>
      <c r="J30" s="82" t="str">
        <f>IFERROR(VLOOKUP($E30,Szakmajegyzék!$C$4:$M$180,11,FALSE),"nincs kiválasztva szakma")</f>
        <v>nincs kiválasztva szakma</v>
      </c>
      <c r="K30" s="192" t="str">
        <f>IF(F30=5,lista!$X$2,IF(F30=4,lista!$X$3,"nincs kiválasztva szakma"))</f>
        <v>nincs kiválasztva szakma</v>
      </c>
      <c r="L30" s="83"/>
      <c r="M30" s="84"/>
      <c r="N30" s="81"/>
      <c r="O30" s="85" t="str">
        <f t="shared" si="2"/>
        <v/>
      </c>
    </row>
    <row r="31" spans="1:15" ht="54" customHeight="1" x14ac:dyDescent="0.25">
      <c r="A31" s="26" t="str">
        <f>IFERROR(VLOOKUP(B31,lista!$B$2:$C$46,2,0),"")</f>
        <v/>
      </c>
      <c r="B31" s="27"/>
      <c r="C31" s="27"/>
      <c r="D31" s="83"/>
      <c r="E31" s="81"/>
      <c r="F31" s="82" t="str">
        <f>IFERROR(VLOOKUP($E31,Szakmajegyzék!$C$4:$G$180,2,FALSE),"nincs kiválasztva szakma")</f>
        <v>nincs kiválasztva szakma</v>
      </c>
      <c r="G31" s="82" t="str">
        <f>IFERROR(VLOOKUP($E31,Szakmajegyzék!$C$4:$G$180,3,FALSE),"nincs kiválasztva szakma")</f>
        <v>nincs kiválasztva szakma</v>
      </c>
      <c r="H31" s="82" t="str">
        <f>IFERROR(VLOOKUP($E31,Szakmajegyzék!$C$4:$G$180,4,FALSE),"nincs kiválasztva szakma")</f>
        <v>nincs kiválasztva szakma</v>
      </c>
      <c r="I31" s="82" t="str">
        <f>IFERROR(VLOOKUP($E31,Szakmajegyzék!$C$4:$G$180,5,FALSE),"nincs kiválasztva szakma")</f>
        <v>nincs kiválasztva szakma</v>
      </c>
      <c r="J31" s="82" t="str">
        <f>IFERROR(VLOOKUP($E31,Szakmajegyzék!$C$4:$M$180,11,FALSE),"nincs kiválasztva szakma")</f>
        <v>nincs kiválasztva szakma</v>
      </c>
      <c r="K31" s="192" t="str">
        <f>IF(F31=5,lista!$X$2,IF(F31=4,lista!$X$3,"nincs kiválasztva szakma"))</f>
        <v>nincs kiválasztva szakma</v>
      </c>
      <c r="L31" s="83"/>
      <c r="M31" s="84"/>
      <c r="N31" s="81"/>
      <c r="O31" s="85" t="str">
        <f t="shared" si="2"/>
        <v/>
      </c>
    </row>
    <row r="32" spans="1:15" ht="54" customHeight="1" x14ac:dyDescent="0.25">
      <c r="A32" s="26" t="str">
        <f>IFERROR(VLOOKUP(B32,lista!$B$2:$C$46,2,0),"")</f>
        <v/>
      </c>
      <c r="B32" s="27"/>
      <c r="C32" s="27"/>
      <c r="D32" s="83"/>
      <c r="E32" s="81"/>
      <c r="F32" s="82" t="str">
        <f>IFERROR(VLOOKUP($E32,Szakmajegyzék!$C$4:$G$180,2,FALSE),"nincs kiválasztva szakma")</f>
        <v>nincs kiválasztva szakma</v>
      </c>
      <c r="G32" s="82" t="str">
        <f>IFERROR(VLOOKUP($E32,Szakmajegyzék!$C$4:$G$180,3,FALSE),"nincs kiválasztva szakma")</f>
        <v>nincs kiválasztva szakma</v>
      </c>
      <c r="H32" s="82" t="str">
        <f>IFERROR(VLOOKUP($E32,Szakmajegyzék!$C$4:$G$180,4,FALSE),"nincs kiválasztva szakma")</f>
        <v>nincs kiválasztva szakma</v>
      </c>
      <c r="I32" s="82" t="str">
        <f>IFERROR(VLOOKUP($E32,Szakmajegyzék!$C$4:$G$180,5,FALSE),"nincs kiválasztva szakma")</f>
        <v>nincs kiválasztva szakma</v>
      </c>
      <c r="J32" s="82" t="str">
        <f>IFERROR(VLOOKUP($E32,Szakmajegyzék!$C$4:$M$180,11,FALSE),"nincs kiválasztva szakma")</f>
        <v>nincs kiválasztva szakma</v>
      </c>
      <c r="K32" s="192" t="str">
        <f>IF(F32=5,lista!$X$2,IF(F32=4,lista!$X$3,"nincs kiválasztva szakma"))</f>
        <v>nincs kiválasztva szakma</v>
      </c>
      <c r="L32" s="83"/>
      <c r="M32" s="84"/>
      <c r="N32" s="81"/>
      <c r="O32" s="85" t="str">
        <f t="shared" si="2"/>
        <v/>
      </c>
    </row>
    <row r="33" spans="1:15" ht="54" customHeight="1" x14ac:dyDescent="0.25">
      <c r="A33" s="26" t="str">
        <f>IFERROR(VLOOKUP(B33,lista!$B$2:$C$46,2,0),"")</f>
        <v/>
      </c>
      <c r="B33" s="27"/>
      <c r="C33" s="27"/>
      <c r="D33" s="83"/>
      <c r="E33" s="81"/>
      <c r="F33" s="82" t="str">
        <f>IFERROR(VLOOKUP($E33,Szakmajegyzék!$C$4:$G$180,2,FALSE),"nincs kiválasztva szakma")</f>
        <v>nincs kiválasztva szakma</v>
      </c>
      <c r="G33" s="82" t="str">
        <f>IFERROR(VLOOKUP($E33,Szakmajegyzék!$C$4:$G$180,3,FALSE),"nincs kiválasztva szakma")</f>
        <v>nincs kiválasztva szakma</v>
      </c>
      <c r="H33" s="82" t="str">
        <f>IFERROR(VLOOKUP($E33,Szakmajegyzék!$C$4:$G$180,4,FALSE),"nincs kiválasztva szakma")</f>
        <v>nincs kiválasztva szakma</v>
      </c>
      <c r="I33" s="82" t="str">
        <f>IFERROR(VLOOKUP($E33,Szakmajegyzék!$C$4:$G$180,5,FALSE),"nincs kiválasztva szakma")</f>
        <v>nincs kiválasztva szakma</v>
      </c>
      <c r="J33" s="82" t="str">
        <f>IFERROR(VLOOKUP($E33,Szakmajegyzék!$C$4:$M$180,11,FALSE),"nincs kiválasztva szakma")</f>
        <v>nincs kiválasztva szakma</v>
      </c>
      <c r="K33" s="192" t="str">
        <f>IF(F33=5,lista!$X$2,IF(F33=4,lista!$X$3,"nincs kiválasztva szakma"))</f>
        <v>nincs kiválasztva szakma</v>
      </c>
      <c r="L33" s="83"/>
      <c r="M33" s="84"/>
      <c r="N33" s="81"/>
      <c r="O33" s="85" t="str">
        <f t="shared" si="2"/>
        <v/>
      </c>
    </row>
    <row r="34" spans="1:15" ht="54" customHeight="1" x14ac:dyDescent="0.25">
      <c r="A34" s="26" t="str">
        <f>IFERROR(VLOOKUP(B34,lista!$B$2:$C$46,2,0),"")</f>
        <v/>
      </c>
      <c r="B34" s="27"/>
      <c r="C34" s="27"/>
      <c r="D34" s="83"/>
      <c r="E34" s="81"/>
      <c r="F34" s="82" t="str">
        <f>IFERROR(VLOOKUP($E34,Szakmajegyzék!$C$4:$G$180,2,FALSE),"nincs kiválasztva szakma")</f>
        <v>nincs kiválasztva szakma</v>
      </c>
      <c r="G34" s="82" t="str">
        <f>IFERROR(VLOOKUP($E34,Szakmajegyzék!$C$4:$G$180,3,FALSE),"nincs kiválasztva szakma")</f>
        <v>nincs kiválasztva szakma</v>
      </c>
      <c r="H34" s="82" t="str">
        <f>IFERROR(VLOOKUP($E34,Szakmajegyzék!$C$4:$G$180,4,FALSE),"nincs kiválasztva szakma")</f>
        <v>nincs kiválasztva szakma</v>
      </c>
      <c r="I34" s="82" t="str">
        <f>IFERROR(VLOOKUP($E34,Szakmajegyzék!$C$4:$G$180,5,FALSE),"nincs kiválasztva szakma")</f>
        <v>nincs kiválasztva szakma</v>
      </c>
      <c r="J34" s="82" t="str">
        <f>IFERROR(VLOOKUP($E34,Szakmajegyzék!$C$4:$M$180,11,FALSE),"nincs kiválasztva szakma")</f>
        <v>nincs kiválasztva szakma</v>
      </c>
      <c r="K34" s="192" t="str">
        <f>IF(F34=5,lista!$X$2,IF(F34=4,lista!$X$3,"nincs kiválasztva szakma"))</f>
        <v>nincs kiválasztva szakma</v>
      </c>
      <c r="L34" s="83"/>
      <c r="M34" s="84"/>
      <c r="N34" s="81"/>
      <c r="O34" s="85" t="str">
        <f t="shared" si="2"/>
        <v/>
      </c>
    </row>
    <row r="35" spans="1:15" ht="54" customHeight="1" x14ac:dyDescent="0.25">
      <c r="A35" s="26" t="str">
        <f>IFERROR(VLOOKUP(B35,lista!$B$2:$C$46,2,0),"")</f>
        <v/>
      </c>
      <c r="B35" s="27"/>
      <c r="C35" s="27"/>
      <c r="D35" s="83"/>
      <c r="E35" s="81"/>
      <c r="F35" s="82" t="str">
        <f>IFERROR(VLOOKUP($E35,Szakmajegyzék!$C$4:$G$180,2,FALSE),"nincs kiválasztva szakma")</f>
        <v>nincs kiválasztva szakma</v>
      </c>
      <c r="G35" s="82" t="str">
        <f>IFERROR(VLOOKUP($E35,Szakmajegyzék!$C$4:$G$180,3,FALSE),"nincs kiválasztva szakma")</f>
        <v>nincs kiválasztva szakma</v>
      </c>
      <c r="H35" s="82" t="str">
        <f>IFERROR(VLOOKUP($E35,Szakmajegyzék!$C$4:$G$180,4,FALSE),"nincs kiválasztva szakma")</f>
        <v>nincs kiválasztva szakma</v>
      </c>
      <c r="I35" s="82" t="str">
        <f>IFERROR(VLOOKUP($E35,Szakmajegyzék!$C$4:$G$180,5,FALSE),"nincs kiválasztva szakma")</f>
        <v>nincs kiválasztva szakma</v>
      </c>
      <c r="J35" s="82" t="str">
        <f>IFERROR(VLOOKUP($E35,Szakmajegyzék!$C$4:$M$180,11,FALSE),"nincs kiválasztva szakma")</f>
        <v>nincs kiválasztva szakma</v>
      </c>
      <c r="K35" s="192" t="str">
        <f>IF(F35=5,lista!$X$2,IF(F35=4,lista!$X$3,"nincs kiválasztva szakma"))</f>
        <v>nincs kiválasztva szakma</v>
      </c>
      <c r="L35" s="83"/>
      <c r="M35" s="84"/>
      <c r="N35" s="81"/>
      <c r="O35" s="85" t="str">
        <f t="shared" si="2"/>
        <v/>
      </c>
    </row>
    <row r="36" spans="1:15" ht="54" customHeight="1" x14ac:dyDescent="0.25">
      <c r="A36" s="26" t="str">
        <f>IFERROR(VLOOKUP(B36,lista!$B$2:$C$46,2,0),"")</f>
        <v/>
      </c>
      <c r="B36" s="27"/>
      <c r="C36" s="27"/>
      <c r="D36" s="83"/>
      <c r="E36" s="81"/>
      <c r="F36" s="82" t="str">
        <f>IFERROR(VLOOKUP($E36,Szakmajegyzék!$C$4:$G$180,2,FALSE),"nincs kiválasztva szakma")</f>
        <v>nincs kiválasztva szakma</v>
      </c>
      <c r="G36" s="82" t="str">
        <f>IFERROR(VLOOKUP($E36,Szakmajegyzék!$C$4:$G$180,3,FALSE),"nincs kiválasztva szakma")</f>
        <v>nincs kiválasztva szakma</v>
      </c>
      <c r="H36" s="82" t="str">
        <f>IFERROR(VLOOKUP($E36,Szakmajegyzék!$C$4:$G$180,4,FALSE),"nincs kiválasztva szakma")</f>
        <v>nincs kiválasztva szakma</v>
      </c>
      <c r="I36" s="82" t="str">
        <f>IFERROR(VLOOKUP($E36,Szakmajegyzék!$C$4:$G$180,5,FALSE),"nincs kiválasztva szakma")</f>
        <v>nincs kiválasztva szakma</v>
      </c>
      <c r="J36" s="82" t="str">
        <f>IFERROR(VLOOKUP($E36,Szakmajegyzék!$C$4:$M$180,11,FALSE),"nincs kiválasztva szakma")</f>
        <v>nincs kiválasztva szakma</v>
      </c>
      <c r="K36" s="192" t="str">
        <f>IF(F36=5,lista!$X$2,IF(F36=4,lista!$X$3,"nincs kiválasztva szakma"))</f>
        <v>nincs kiválasztva szakma</v>
      </c>
      <c r="L36" s="83"/>
      <c r="M36" s="84"/>
      <c r="N36" s="81"/>
      <c r="O36" s="85" t="str">
        <f t="shared" si="2"/>
        <v/>
      </c>
    </row>
    <row r="37" spans="1:15" ht="54" customHeight="1" x14ac:dyDescent="0.25">
      <c r="A37" s="26" t="str">
        <f>IFERROR(VLOOKUP(B37,lista!$B$2:$C$46,2,0),"")</f>
        <v/>
      </c>
      <c r="B37" s="27"/>
      <c r="C37" s="27"/>
      <c r="D37" s="83"/>
      <c r="E37" s="81"/>
      <c r="F37" s="82" t="str">
        <f>IFERROR(VLOOKUP($E37,Szakmajegyzék!$C$4:$G$180,2,FALSE),"nincs kiválasztva szakma")</f>
        <v>nincs kiválasztva szakma</v>
      </c>
      <c r="G37" s="82" t="str">
        <f>IFERROR(VLOOKUP($E37,Szakmajegyzék!$C$4:$G$180,3,FALSE),"nincs kiválasztva szakma")</f>
        <v>nincs kiválasztva szakma</v>
      </c>
      <c r="H37" s="82" t="str">
        <f>IFERROR(VLOOKUP($E37,Szakmajegyzék!$C$4:$G$180,4,FALSE),"nincs kiválasztva szakma")</f>
        <v>nincs kiválasztva szakma</v>
      </c>
      <c r="I37" s="82" t="str">
        <f>IFERROR(VLOOKUP($E37,Szakmajegyzék!$C$4:$G$180,5,FALSE),"nincs kiválasztva szakma")</f>
        <v>nincs kiválasztva szakma</v>
      </c>
      <c r="J37" s="82" t="str">
        <f>IFERROR(VLOOKUP($E37,Szakmajegyzék!$C$4:$M$180,11,FALSE),"nincs kiválasztva szakma")</f>
        <v>nincs kiválasztva szakma</v>
      </c>
      <c r="K37" s="192" t="str">
        <f>IF(F37=5,lista!$X$2,IF(F37=4,lista!$X$3,"nincs kiválasztva szakma"))</f>
        <v>nincs kiválasztva szakma</v>
      </c>
      <c r="L37" s="83"/>
      <c r="M37" s="84"/>
      <c r="N37" s="81"/>
      <c r="O37" s="85" t="str">
        <f t="shared" si="2"/>
        <v/>
      </c>
    </row>
    <row r="38" spans="1:15" ht="54" customHeight="1" x14ac:dyDescent="0.25">
      <c r="A38" s="26" t="str">
        <f>IFERROR(VLOOKUP(B38,lista!$B$2:$C$46,2,0),"")</f>
        <v/>
      </c>
      <c r="B38" s="27"/>
      <c r="C38" s="27"/>
      <c r="D38" s="83"/>
      <c r="E38" s="81"/>
      <c r="F38" s="82" t="str">
        <f>IFERROR(VLOOKUP($E38,Szakmajegyzék!$C$4:$G$180,2,FALSE),"nincs kiválasztva szakma")</f>
        <v>nincs kiválasztva szakma</v>
      </c>
      <c r="G38" s="82" t="str">
        <f>IFERROR(VLOOKUP($E38,Szakmajegyzék!$C$4:$G$180,3,FALSE),"nincs kiválasztva szakma")</f>
        <v>nincs kiválasztva szakma</v>
      </c>
      <c r="H38" s="82" t="str">
        <f>IFERROR(VLOOKUP($E38,Szakmajegyzék!$C$4:$G$180,4,FALSE),"nincs kiválasztva szakma")</f>
        <v>nincs kiválasztva szakma</v>
      </c>
      <c r="I38" s="82" t="str">
        <f>IFERROR(VLOOKUP($E38,Szakmajegyzék!$C$4:$G$180,5,FALSE),"nincs kiválasztva szakma")</f>
        <v>nincs kiválasztva szakma</v>
      </c>
      <c r="J38" s="82" t="str">
        <f>IFERROR(VLOOKUP($E38,Szakmajegyzék!$C$4:$M$180,11,FALSE),"nincs kiválasztva szakma")</f>
        <v>nincs kiválasztva szakma</v>
      </c>
      <c r="K38" s="192" t="str">
        <f>IF(F38=5,lista!$X$2,IF(F38=4,lista!$X$3,"nincs kiválasztva szakma"))</f>
        <v>nincs kiválasztva szakma</v>
      </c>
      <c r="L38" s="83"/>
      <c r="M38" s="84"/>
      <c r="N38" s="81"/>
      <c r="O38" s="85" t="str">
        <f t="shared" si="2"/>
        <v/>
      </c>
    </row>
    <row r="39" spans="1:15" ht="54" customHeight="1" x14ac:dyDescent="0.25">
      <c r="A39" s="26" t="str">
        <f>IFERROR(VLOOKUP(B39,lista!$B$2:$C$46,2,0),"")</f>
        <v/>
      </c>
      <c r="B39" s="27"/>
      <c r="C39" s="27"/>
      <c r="D39" s="83"/>
      <c r="E39" s="81"/>
      <c r="F39" s="82" t="str">
        <f>IFERROR(VLOOKUP($E39,Szakmajegyzék!$C$4:$G$180,2,FALSE),"nincs kiválasztva szakma")</f>
        <v>nincs kiválasztva szakma</v>
      </c>
      <c r="G39" s="82" t="str">
        <f>IFERROR(VLOOKUP($E39,Szakmajegyzék!$C$4:$G$180,3,FALSE),"nincs kiválasztva szakma")</f>
        <v>nincs kiválasztva szakma</v>
      </c>
      <c r="H39" s="82" t="str">
        <f>IFERROR(VLOOKUP($E39,Szakmajegyzék!$C$4:$G$180,4,FALSE),"nincs kiválasztva szakma")</f>
        <v>nincs kiválasztva szakma</v>
      </c>
      <c r="I39" s="82" t="str">
        <f>IFERROR(VLOOKUP($E39,Szakmajegyzék!$C$4:$G$180,5,FALSE),"nincs kiválasztva szakma")</f>
        <v>nincs kiválasztva szakma</v>
      </c>
      <c r="J39" s="82" t="str">
        <f>IFERROR(VLOOKUP($E39,Szakmajegyzék!$C$4:$M$180,11,FALSE),"nincs kiválasztva szakma")</f>
        <v>nincs kiválasztva szakma</v>
      </c>
      <c r="K39" s="192" t="str">
        <f>IF(F39=5,lista!$X$2,IF(F39=4,lista!$X$3,"nincs kiválasztva szakma"))</f>
        <v>nincs kiválasztva szakma</v>
      </c>
      <c r="L39" s="83"/>
      <c r="M39" s="84"/>
      <c r="N39" s="81"/>
      <c r="O39" s="85" t="str">
        <f t="shared" si="2"/>
        <v/>
      </c>
    </row>
    <row r="40" spans="1:15" ht="54" customHeight="1" x14ac:dyDescent="0.25">
      <c r="A40" s="26" t="str">
        <f>IFERROR(VLOOKUP(B40,lista!$B$2:$C$46,2,0),"")</f>
        <v/>
      </c>
      <c r="B40" s="27"/>
      <c r="C40" s="27"/>
      <c r="D40" s="83"/>
      <c r="E40" s="81"/>
      <c r="F40" s="82" t="str">
        <f>IFERROR(VLOOKUP($E40,Szakmajegyzék!$C$4:$G$180,2,FALSE),"nincs kiválasztva szakma")</f>
        <v>nincs kiválasztva szakma</v>
      </c>
      <c r="G40" s="82" t="str">
        <f>IFERROR(VLOOKUP($E40,Szakmajegyzék!$C$4:$G$180,3,FALSE),"nincs kiválasztva szakma")</f>
        <v>nincs kiválasztva szakma</v>
      </c>
      <c r="H40" s="82" t="str">
        <f>IFERROR(VLOOKUP($E40,Szakmajegyzék!$C$4:$G$180,4,FALSE),"nincs kiválasztva szakma")</f>
        <v>nincs kiválasztva szakma</v>
      </c>
      <c r="I40" s="82" t="str">
        <f>IFERROR(VLOOKUP($E40,Szakmajegyzék!$C$4:$G$180,5,FALSE),"nincs kiválasztva szakma")</f>
        <v>nincs kiválasztva szakma</v>
      </c>
      <c r="J40" s="82" t="str">
        <f>IFERROR(VLOOKUP($E40,Szakmajegyzék!$C$4:$M$180,11,FALSE),"nincs kiválasztva szakma")</f>
        <v>nincs kiválasztva szakma</v>
      </c>
      <c r="K40" s="192" t="str">
        <f>IF(F40=5,lista!$X$2,IF(F40=4,lista!$X$3,"nincs kiválasztva szakma"))</f>
        <v>nincs kiválasztva szakma</v>
      </c>
      <c r="L40" s="83"/>
      <c r="M40" s="84"/>
      <c r="N40" s="81"/>
      <c r="O40" s="85" t="str">
        <f t="shared" si="2"/>
        <v/>
      </c>
    </row>
    <row r="41" spans="1:15" ht="54" customHeight="1" x14ac:dyDescent="0.25">
      <c r="A41" s="26" t="str">
        <f>IFERROR(VLOOKUP(B41,lista!$B$2:$C$46,2,0),"")</f>
        <v/>
      </c>
      <c r="B41" s="27"/>
      <c r="C41" s="27"/>
      <c r="D41" s="83"/>
      <c r="E41" s="81"/>
      <c r="F41" s="82" t="str">
        <f>IFERROR(VLOOKUP($E41,Szakmajegyzék!$C$4:$G$180,2,FALSE),"nincs kiválasztva szakma")</f>
        <v>nincs kiválasztva szakma</v>
      </c>
      <c r="G41" s="82" t="str">
        <f>IFERROR(VLOOKUP($E41,Szakmajegyzék!$C$4:$G$180,3,FALSE),"nincs kiválasztva szakma")</f>
        <v>nincs kiválasztva szakma</v>
      </c>
      <c r="H41" s="82" t="str">
        <f>IFERROR(VLOOKUP($E41,Szakmajegyzék!$C$4:$G$180,4,FALSE),"nincs kiválasztva szakma")</f>
        <v>nincs kiválasztva szakma</v>
      </c>
      <c r="I41" s="82" t="str">
        <f>IFERROR(VLOOKUP($E41,Szakmajegyzék!$C$4:$G$180,5,FALSE),"nincs kiválasztva szakma")</f>
        <v>nincs kiválasztva szakma</v>
      </c>
      <c r="J41" s="82" t="str">
        <f>IFERROR(VLOOKUP($E41,Szakmajegyzék!$C$4:$M$180,11,FALSE),"nincs kiválasztva szakma")</f>
        <v>nincs kiválasztva szakma</v>
      </c>
      <c r="K41" s="192" t="str">
        <f>IF(F41=5,lista!$X$2,IF(F41=4,lista!$X$3,"nincs kiválasztva szakma"))</f>
        <v>nincs kiválasztva szakma</v>
      </c>
      <c r="L41" s="83"/>
      <c r="M41" s="84"/>
      <c r="N41" s="81"/>
      <c r="O41" s="85" t="str">
        <f t="shared" si="2"/>
        <v/>
      </c>
    </row>
    <row r="42" spans="1:15" ht="54" customHeight="1" x14ac:dyDescent="0.25">
      <c r="A42" s="26" t="str">
        <f>IFERROR(VLOOKUP(B42,lista!$B$2:$C$46,2,0),"")</f>
        <v/>
      </c>
      <c r="B42" s="27"/>
      <c r="C42" s="27"/>
      <c r="D42" s="83"/>
      <c r="E42" s="81"/>
      <c r="F42" s="82" t="str">
        <f>IFERROR(VLOOKUP($E42,Szakmajegyzék!$C$4:$G$180,2,FALSE),"nincs kiválasztva szakma")</f>
        <v>nincs kiválasztva szakma</v>
      </c>
      <c r="G42" s="82" t="str">
        <f>IFERROR(VLOOKUP($E42,Szakmajegyzék!$C$4:$G$180,3,FALSE),"nincs kiválasztva szakma")</f>
        <v>nincs kiválasztva szakma</v>
      </c>
      <c r="H42" s="82" t="str">
        <f>IFERROR(VLOOKUP($E42,Szakmajegyzék!$C$4:$G$180,4,FALSE),"nincs kiválasztva szakma")</f>
        <v>nincs kiválasztva szakma</v>
      </c>
      <c r="I42" s="82" t="str">
        <f>IFERROR(VLOOKUP($E42,Szakmajegyzék!$C$4:$G$180,5,FALSE),"nincs kiválasztva szakma")</f>
        <v>nincs kiválasztva szakma</v>
      </c>
      <c r="J42" s="82" t="str">
        <f>IFERROR(VLOOKUP($E42,Szakmajegyzék!$C$4:$M$180,11,FALSE),"nincs kiválasztva szakma")</f>
        <v>nincs kiválasztva szakma</v>
      </c>
      <c r="K42" s="192" t="str">
        <f>IF(F42=5,lista!$X$2,IF(F42=4,lista!$X$3,"nincs kiválasztva szakma"))</f>
        <v>nincs kiválasztva szakma</v>
      </c>
      <c r="L42" s="83"/>
      <c r="M42" s="84"/>
      <c r="N42" s="81"/>
      <c r="O42" s="85" t="str">
        <f t="shared" si="2"/>
        <v/>
      </c>
    </row>
    <row r="43" spans="1:15" ht="54" customHeight="1" x14ac:dyDescent="0.25">
      <c r="A43" s="26" t="str">
        <f>IFERROR(VLOOKUP(B43,lista!$B$2:$C$46,2,0),"")</f>
        <v/>
      </c>
      <c r="B43" s="27"/>
      <c r="C43" s="27"/>
      <c r="D43" s="83"/>
      <c r="E43" s="81"/>
      <c r="F43" s="82" t="str">
        <f>IFERROR(VLOOKUP($E43,Szakmajegyzék!$C$4:$G$180,2,FALSE),"nincs kiválasztva szakma")</f>
        <v>nincs kiválasztva szakma</v>
      </c>
      <c r="G43" s="82" t="str">
        <f>IFERROR(VLOOKUP($E43,Szakmajegyzék!$C$4:$G$180,3,FALSE),"nincs kiválasztva szakma")</f>
        <v>nincs kiválasztva szakma</v>
      </c>
      <c r="H43" s="82" t="str">
        <f>IFERROR(VLOOKUP($E43,Szakmajegyzék!$C$4:$G$180,4,FALSE),"nincs kiválasztva szakma")</f>
        <v>nincs kiválasztva szakma</v>
      </c>
      <c r="I43" s="82" t="str">
        <f>IFERROR(VLOOKUP($E43,Szakmajegyzék!$C$4:$G$180,5,FALSE),"nincs kiválasztva szakma")</f>
        <v>nincs kiválasztva szakma</v>
      </c>
      <c r="J43" s="82" t="str">
        <f>IFERROR(VLOOKUP($E43,Szakmajegyzék!$C$4:$M$180,11,FALSE),"nincs kiválasztva szakma")</f>
        <v>nincs kiválasztva szakma</v>
      </c>
      <c r="K43" s="192" t="str">
        <f>IF(F43=5,lista!$X$2,IF(F43=4,lista!$X$3,"nincs kiválasztva szakma"))</f>
        <v>nincs kiválasztva szakma</v>
      </c>
      <c r="L43" s="83"/>
      <c r="M43" s="84"/>
      <c r="N43" s="81"/>
      <c r="O43" s="85" t="str">
        <f t="shared" si="2"/>
        <v/>
      </c>
    </row>
    <row r="44" spans="1:15" ht="54" customHeight="1" x14ac:dyDescent="0.25">
      <c r="A44" s="26" t="str">
        <f>IFERROR(VLOOKUP(B44,lista!$B$2:$C$46,2,0),"")</f>
        <v/>
      </c>
      <c r="B44" s="27"/>
      <c r="C44" s="27"/>
      <c r="D44" s="83"/>
      <c r="E44" s="81"/>
      <c r="F44" s="82" t="str">
        <f>IFERROR(VLOOKUP($E44,Szakmajegyzék!$C$4:$G$180,2,FALSE),"nincs kiválasztva szakma")</f>
        <v>nincs kiválasztva szakma</v>
      </c>
      <c r="G44" s="82" t="str">
        <f>IFERROR(VLOOKUP($E44,Szakmajegyzék!$C$4:$G$180,3,FALSE),"nincs kiválasztva szakma")</f>
        <v>nincs kiválasztva szakma</v>
      </c>
      <c r="H44" s="82" t="str">
        <f>IFERROR(VLOOKUP($E44,Szakmajegyzék!$C$4:$G$180,4,FALSE),"nincs kiválasztva szakma")</f>
        <v>nincs kiválasztva szakma</v>
      </c>
      <c r="I44" s="82" t="str">
        <f>IFERROR(VLOOKUP($E44,Szakmajegyzék!$C$4:$G$180,5,FALSE),"nincs kiválasztva szakma")</f>
        <v>nincs kiválasztva szakma</v>
      </c>
      <c r="J44" s="82" t="str">
        <f>IFERROR(VLOOKUP($E44,Szakmajegyzék!$C$4:$M$180,11,FALSE),"nincs kiválasztva szakma")</f>
        <v>nincs kiválasztva szakma</v>
      </c>
      <c r="K44" s="192" t="str">
        <f>IF(F44=5,lista!$X$2,IF(F44=4,lista!$X$3,"nincs kiválasztva szakma"))</f>
        <v>nincs kiválasztva szakma</v>
      </c>
      <c r="L44" s="83"/>
      <c r="M44" s="84"/>
      <c r="N44" s="81"/>
      <c r="O44" s="85" t="str">
        <f t="shared" si="2"/>
        <v/>
      </c>
    </row>
    <row r="45" spans="1:15" ht="54" customHeight="1" x14ac:dyDescent="0.25">
      <c r="A45" s="26" t="str">
        <f>IFERROR(VLOOKUP(B45,lista!$B$2:$C$46,2,0),"")</f>
        <v/>
      </c>
      <c r="B45" s="27"/>
      <c r="C45" s="27"/>
      <c r="D45" s="83"/>
      <c r="E45" s="81"/>
      <c r="F45" s="82" t="str">
        <f>IFERROR(VLOOKUP($E45,Szakmajegyzék!$C$4:$G$180,2,FALSE),"nincs kiválasztva szakma")</f>
        <v>nincs kiválasztva szakma</v>
      </c>
      <c r="G45" s="82" t="str">
        <f>IFERROR(VLOOKUP($E45,Szakmajegyzék!$C$4:$G$180,3,FALSE),"nincs kiválasztva szakma")</f>
        <v>nincs kiválasztva szakma</v>
      </c>
      <c r="H45" s="82" t="str">
        <f>IFERROR(VLOOKUP($E45,Szakmajegyzék!$C$4:$G$180,4,FALSE),"nincs kiválasztva szakma")</f>
        <v>nincs kiválasztva szakma</v>
      </c>
      <c r="I45" s="82" t="str">
        <f>IFERROR(VLOOKUP($E45,Szakmajegyzék!$C$4:$G$180,5,FALSE),"nincs kiválasztva szakma")</f>
        <v>nincs kiválasztva szakma</v>
      </c>
      <c r="J45" s="82" t="str">
        <f>IFERROR(VLOOKUP($E45,Szakmajegyzék!$C$4:$M$180,11,FALSE),"nincs kiválasztva szakma")</f>
        <v>nincs kiválasztva szakma</v>
      </c>
      <c r="K45" s="192" t="str">
        <f>IF(F45=5,lista!$X$2,IF(F45=4,lista!$X$3,"nincs kiválasztva szakma"))</f>
        <v>nincs kiválasztva szakma</v>
      </c>
      <c r="L45" s="83"/>
      <c r="M45" s="84"/>
      <c r="N45" s="81"/>
      <c r="O45" s="85" t="str">
        <f t="shared" si="2"/>
        <v/>
      </c>
    </row>
    <row r="46" spans="1:15" ht="54" customHeight="1" x14ac:dyDescent="0.25">
      <c r="A46" s="26" t="str">
        <f>IFERROR(VLOOKUP(B46,lista!$B$2:$C$46,2,0),"")</f>
        <v/>
      </c>
      <c r="B46" s="27"/>
      <c r="C46" s="27"/>
      <c r="D46" s="83"/>
      <c r="E46" s="81"/>
      <c r="F46" s="82" t="str">
        <f>IFERROR(VLOOKUP($E46,Szakmajegyzék!$C$4:$G$180,2,FALSE),"nincs kiválasztva szakma")</f>
        <v>nincs kiválasztva szakma</v>
      </c>
      <c r="G46" s="82" t="str">
        <f>IFERROR(VLOOKUP($E46,Szakmajegyzék!$C$4:$G$180,3,FALSE),"nincs kiválasztva szakma")</f>
        <v>nincs kiválasztva szakma</v>
      </c>
      <c r="H46" s="82" t="str">
        <f>IFERROR(VLOOKUP($E46,Szakmajegyzék!$C$4:$G$180,4,FALSE),"nincs kiválasztva szakma")</f>
        <v>nincs kiválasztva szakma</v>
      </c>
      <c r="I46" s="82" t="str">
        <f>IFERROR(VLOOKUP($E46,Szakmajegyzék!$C$4:$G$180,5,FALSE),"nincs kiválasztva szakma")</f>
        <v>nincs kiválasztva szakma</v>
      </c>
      <c r="J46" s="82" t="str">
        <f>IFERROR(VLOOKUP($E46,Szakmajegyzék!$C$4:$M$180,11,FALSE),"nincs kiválasztva szakma")</f>
        <v>nincs kiválasztva szakma</v>
      </c>
      <c r="K46" s="192" t="str">
        <f>IF(F46=5,lista!$X$2,IF(F46=4,lista!$X$3,"nincs kiválasztva szakma"))</f>
        <v>nincs kiválasztva szakma</v>
      </c>
      <c r="L46" s="83"/>
      <c r="M46" s="84"/>
      <c r="N46" s="81"/>
      <c r="O46" s="85" t="str">
        <f t="shared" si="2"/>
        <v/>
      </c>
    </row>
    <row r="47" spans="1:15" ht="54" customHeight="1" x14ac:dyDescent="0.25">
      <c r="A47" s="26" t="str">
        <f>IFERROR(VLOOKUP(B47,lista!$B$2:$C$46,2,0),"")</f>
        <v/>
      </c>
      <c r="B47" s="27"/>
      <c r="C47" s="27"/>
      <c r="D47" s="83"/>
      <c r="E47" s="81"/>
      <c r="F47" s="82" t="str">
        <f>IFERROR(VLOOKUP($E47,Szakmajegyzék!$C$4:$G$180,2,FALSE),"nincs kiválasztva szakma")</f>
        <v>nincs kiválasztva szakma</v>
      </c>
      <c r="G47" s="82" t="str">
        <f>IFERROR(VLOOKUP($E47,Szakmajegyzék!$C$4:$G$180,3,FALSE),"nincs kiválasztva szakma")</f>
        <v>nincs kiválasztva szakma</v>
      </c>
      <c r="H47" s="82" t="str">
        <f>IFERROR(VLOOKUP($E47,Szakmajegyzék!$C$4:$G$180,4,FALSE),"nincs kiválasztva szakma")</f>
        <v>nincs kiválasztva szakma</v>
      </c>
      <c r="I47" s="82" t="str">
        <f>IFERROR(VLOOKUP($E47,Szakmajegyzék!$C$4:$G$180,5,FALSE),"nincs kiválasztva szakma")</f>
        <v>nincs kiválasztva szakma</v>
      </c>
      <c r="J47" s="82" t="str">
        <f>IFERROR(VLOOKUP($E47,Szakmajegyzék!$C$4:$M$180,11,FALSE),"nincs kiválasztva szakma")</f>
        <v>nincs kiválasztva szakma</v>
      </c>
      <c r="K47" s="192" t="str">
        <f>IF(F47=5,lista!$X$2,IF(F47=4,lista!$X$3,"nincs kiválasztva szakma"))</f>
        <v>nincs kiválasztva szakma</v>
      </c>
      <c r="L47" s="83"/>
      <c r="M47" s="84"/>
      <c r="N47" s="81"/>
      <c r="O47" s="85" t="str">
        <f t="shared" si="2"/>
        <v/>
      </c>
    </row>
    <row r="48" spans="1:15" ht="54" customHeight="1" x14ac:dyDescent="0.25">
      <c r="A48" s="26" t="str">
        <f>IFERROR(VLOOKUP(B48,lista!$B$2:$C$46,2,0),"")</f>
        <v/>
      </c>
      <c r="B48" s="27"/>
      <c r="C48" s="27"/>
      <c r="D48" s="83"/>
      <c r="E48" s="81"/>
      <c r="F48" s="82" t="str">
        <f>IFERROR(VLOOKUP($E48,Szakmajegyzék!$C$4:$G$180,2,FALSE),"nincs kiválasztva szakma")</f>
        <v>nincs kiválasztva szakma</v>
      </c>
      <c r="G48" s="82" t="str">
        <f>IFERROR(VLOOKUP($E48,Szakmajegyzék!$C$4:$G$180,3,FALSE),"nincs kiválasztva szakma")</f>
        <v>nincs kiválasztva szakma</v>
      </c>
      <c r="H48" s="82" t="str">
        <f>IFERROR(VLOOKUP($E48,Szakmajegyzék!$C$4:$G$180,4,FALSE),"nincs kiválasztva szakma")</f>
        <v>nincs kiválasztva szakma</v>
      </c>
      <c r="I48" s="82" t="str">
        <f>IFERROR(VLOOKUP($E48,Szakmajegyzék!$C$4:$G$180,5,FALSE),"nincs kiválasztva szakma")</f>
        <v>nincs kiválasztva szakma</v>
      </c>
      <c r="J48" s="82" t="str">
        <f>IFERROR(VLOOKUP($E48,Szakmajegyzék!$C$4:$M$180,11,FALSE),"nincs kiválasztva szakma")</f>
        <v>nincs kiválasztva szakma</v>
      </c>
      <c r="K48" s="192" t="str">
        <f>IF(F48=5,lista!$X$2,IF(F48=4,lista!$X$3,"nincs kiválasztva szakma"))</f>
        <v>nincs kiválasztva szakma</v>
      </c>
      <c r="L48" s="83"/>
      <c r="M48" s="84"/>
      <c r="N48" s="81"/>
      <c r="O48" s="85" t="str">
        <f t="shared" si="2"/>
        <v/>
      </c>
    </row>
    <row r="49" spans="1:15" ht="54" customHeight="1" x14ac:dyDescent="0.25">
      <c r="A49" s="26" t="str">
        <f>IFERROR(VLOOKUP(B49,lista!$B$2:$C$46,2,0),"")</f>
        <v/>
      </c>
      <c r="B49" s="27"/>
      <c r="C49" s="27"/>
      <c r="D49" s="83"/>
      <c r="E49" s="81"/>
      <c r="F49" s="82" t="str">
        <f>IFERROR(VLOOKUP($E49,Szakmajegyzék!$C$4:$G$180,2,FALSE),"nincs kiválasztva szakma")</f>
        <v>nincs kiválasztva szakma</v>
      </c>
      <c r="G49" s="82" t="str">
        <f>IFERROR(VLOOKUP($E49,Szakmajegyzék!$C$4:$G$180,3,FALSE),"nincs kiválasztva szakma")</f>
        <v>nincs kiválasztva szakma</v>
      </c>
      <c r="H49" s="82" t="str">
        <f>IFERROR(VLOOKUP($E49,Szakmajegyzék!$C$4:$G$180,4,FALSE),"nincs kiválasztva szakma")</f>
        <v>nincs kiválasztva szakma</v>
      </c>
      <c r="I49" s="82" t="str">
        <f>IFERROR(VLOOKUP($E49,Szakmajegyzék!$C$4:$G$180,5,FALSE),"nincs kiválasztva szakma")</f>
        <v>nincs kiválasztva szakma</v>
      </c>
      <c r="J49" s="82" t="str">
        <f>IFERROR(VLOOKUP($E49,Szakmajegyzék!$C$4:$M$180,11,FALSE),"nincs kiválasztva szakma")</f>
        <v>nincs kiválasztva szakma</v>
      </c>
      <c r="K49" s="192" t="str">
        <f>IF(F49=5,lista!$X$2,IF(F49=4,lista!$X$3,"nincs kiválasztva szakma"))</f>
        <v>nincs kiválasztva szakma</v>
      </c>
      <c r="L49" s="83"/>
      <c r="M49" s="84"/>
      <c r="N49" s="81"/>
      <c r="O49" s="85" t="str">
        <f t="shared" si="2"/>
        <v/>
      </c>
    </row>
    <row r="50" spans="1:15" ht="54" customHeight="1" x14ac:dyDescent="0.25">
      <c r="A50" s="26" t="str">
        <f>IFERROR(VLOOKUP(B50,lista!$B$2:$C$46,2,0),"")</f>
        <v/>
      </c>
      <c r="B50" s="27"/>
      <c r="C50" s="27"/>
      <c r="D50" s="83"/>
      <c r="E50" s="81"/>
      <c r="F50" s="82" t="str">
        <f>IFERROR(VLOOKUP($E50,Szakmajegyzék!$C$4:$G$180,2,FALSE),"nincs kiválasztva szakma")</f>
        <v>nincs kiválasztva szakma</v>
      </c>
      <c r="G50" s="82" t="str">
        <f>IFERROR(VLOOKUP($E50,Szakmajegyzék!$C$4:$G$180,3,FALSE),"nincs kiválasztva szakma")</f>
        <v>nincs kiválasztva szakma</v>
      </c>
      <c r="H50" s="82" t="str">
        <f>IFERROR(VLOOKUP($E50,Szakmajegyzék!$C$4:$G$180,4,FALSE),"nincs kiválasztva szakma")</f>
        <v>nincs kiválasztva szakma</v>
      </c>
      <c r="I50" s="82" t="str">
        <f>IFERROR(VLOOKUP($E50,Szakmajegyzék!$C$4:$G$180,5,FALSE),"nincs kiválasztva szakma")</f>
        <v>nincs kiválasztva szakma</v>
      </c>
      <c r="J50" s="82" t="str">
        <f>IFERROR(VLOOKUP($E50,Szakmajegyzék!$C$4:$M$180,11,FALSE),"nincs kiválasztva szakma")</f>
        <v>nincs kiválasztva szakma</v>
      </c>
      <c r="K50" s="192" t="str">
        <f>IF(F50=5,lista!$X$2,IF(F50=4,lista!$X$3,"nincs kiválasztva szakma"))</f>
        <v>nincs kiválasztva szakma</v>
      </c>
      <c r="L50" s="83"/>
      <c r="M50" s="84"/>
      <c r="N50" s="81"/>
      <c r="O50" s="85" t="str">
        <f t="shared" si="2"/>
        <v/>
      </c>
    </row>
    <row r="51" spans="1:15" ht="54" customHeight="1" x14ac:dyDescent="0.25">
      <c r="A51" s="26" t="str">
        <f>IFERROR(VLOOKUP(B51,lista!$B$2:$C$46,2,0),"")</f>
        <v/>
      </c>
      <c r="B51" s="27"/>
      <c r="C51" s="27"/>
      <c r="D51" s="83"/>
      <c r="E51" s="81"/>
      <c r="F51" s="82" t="str">
        <f>IFERROR(VLOOKUP($E51,Szakmajegyzék!$C$4:$G$180,2,FALSE),"nincs kiválasztva szakma")</f>
        <v>nincs kiválasztva szakma</v>
      </c>
      <c r="G51" s="82" t="str">
        <f>IFERROR(VLOOKUP($E51,Szakmajegyzék!$C$4:$G$180,3,FALSE),"nincs kiválasztva szakma")</f>
        <v>nincs kiválasztva szakma</v>
      </c>
      <c r="H51" s="82" t="str">
        <f>IFERROR(VLOOKUP($E51,Szakmajegyzék!$C$4:$G$180,4,FALSE),"nincs kiválasztva szakma")</f>
        <v>nincs kiválasztva szakma</v>
      </c>
      <c r="I51" s="82" t="str">
        <f>IFERROR(VLOOKUP($E51,Szakmajegyzék!$C$4:$G$180,5,FALSE),"nincs kiválasztva szakma")</f>
        <v>nincs kiválasztva szakma</v>
      </c>
      <c r="J51" s="82" t="str">
        <f>IFERROR(VLOOKUP($E51,Szakmajegyzék!$C$4:$M$180,11,FALSE),"nincs kiválasztva szakma")</f>
        <v>nincs kiválasztva szakma</v>
      </c>
      <c r="K51" s="192" t="str">
        <f>IF(F51=5,lista!$X$2,IF(F51=4,lista!$X$3,"nincs kiválasztva szakma"))</f>
        <v>nincs kiválasztva szakma</v>
      </c>
      <c r="L51" s="83"/>
      <c r="M51" s="84"/>
      <c r="N51" s="81"/>
      <c r="O51" s="85" t="str">
        <f t="shared" si="2"/>
        <v/>
      </c>
    </row>
    <row r="52" spans="1:15" ht="54" customHeight="1" x14ac:dyDescent="0.25">
      <c r="A52" s="26" t="str">
        <f>IFERROR(VLOOKUP(B52,lista!$B$2:$C$46,2,0),"")</f>
        <v/>
      </c>
      <c r="B52" s="27"/>
      <c r="C52" s="27"/>
      <c r="D52" s="83"/>
      <c r="E52" s="81"/>
      <c r="F52" s="82" t="str">
        <f>IFERROR(VLOOKUP($E52,Szakmajegyzék!$C$4:$G$180,2,FALSE),"nincs kiválasztva szakma")</f>
        <v>nincs kiválasztva szakma</v>
      </c>
      <c r="G52" s="82" t="str">
        <f>IFERROR(VLOOKUP($E52,Szakmajegyzék!$C$4:$G$180,3,FALSE),"nincs kiválasztva szakma")</f>
        <v>nincs kiválasztva szakma</v>
      </c>
      <c r="H52" s="82" t="str">
        <f>IFERROR(VLOOKUP($E52,Szakmajegyzék!$C$4:$G$180,4,FALSE),"nincs kiválasztva szakma")</f>
        <v>nincs kiválasztva szakma</v>
      </c>
      <c r="I52" s="82" t="str">
        <f>IFERROR(VLOOKUP($E52,Szakmajegyzék!$C$4:$G$180,5,FALSE),"nincs kiválasztva szakma")</f>
        <v>nincs kiválasztva szakma</v>
      </c>
      <c r="J52" s="82" t="str">
        <f>IFERROR(VLOOKUP($E52,Szakmajegyzék!$C$4:$M$180,11,FALSE),"nincs kiválasztva szakma")</f>
        <v>nincs kiválasztva szakma</v>
      </c>
      <c r="K52" s="192" t="str">
        <f>IF(F52=5,lista!$X$2,IF(F52=4,lista!$X$3,"nincs kiválasztva szakma"))</f>
        <v>nincs kiválasztva szakma</v>
      </c>
      <c r="L52" s="83"/>
      <c r="M52" s="84"/>
      <c r="N52" s="81"/>
      <c r="O52" s="85" t="str">
        <f t="shared" si="2"/>
        <v/>
      </c>
    </row>
    <row r="53" spans="1:15" ht="54" customHeight="1" x14ac:dyDescent="0.25">
      <c r="A53" s="26" t="str">
        <f>IFERROR(VLOOKUP(B53,lista!$B$2:$C$46,2,0),"")</f>
        <v/>
      </c>
      <c r="B53" s="27"/>
      <c r="C53" s="27"/>
      <c r="D53" s="83"/>
      <c r="E53" s="81"/>
      <c r="F53" s="82" t="str">
        <f>IFERROR(VLOOKUP($E53,Szakmajegyzék!$C$4:$G$180,2,FALSE),"nincs kiválasztva szakma")</f>
        <v>nincs kiválasztva szakma</v>
      </c>
      <c r="G53" s="82" t="str">
        <f>IFERROR(VLOOKUP($E53,Szakmajegyzék!$C$4:$G$180,3,FALSE),"nincs kiválasztva szakma")</f>
        <v>nincs kiválasztva szakma</v>
      </c>
      <c r="H53" s="82" t="str">
        <f>IFERROR(VLOOKUP($E53,Szakmajegyzék!$C$4:$G$180,4,FALSE),"nincs kiválasztva szakma")</f>
        <v>nincs kiválasztva szakma</v>
      </c>
      <c r="I53" s="82" t="str">
        <f>IFERROR(VLOOKUP($E53,Szakmajegyzék!$C$4:$G$180,5,FALSE),"nincs kiválasztva szakma")</f>
        <v>nincs kiválasztva szakma</v>
      </c>
      <c r="J53" s="82" t="str">
        <f>IFERROR(VLOOKUP($E53,Szakmajegyzék!$C$4:$M$180,11,FALSE),"nincs kiválasztva szakma")</f>
        <v>nincs kiválasztva szakma</v>
      </c>
      <c r="K53" s="192" t="str">
        <f>IF(F53=5,lista!$X$2,IF(F53=4,lista!$X$3,"nincs kiválasztva szakma"))</f>
        <v>nincs kiválasztva szakma</v>
      </c>
      <c r="L53" s="83"/>
      <c r="M53" s="84"/>
      <c r="N53" s="81"/>
      <c r="O53" s="85" t="str">
        <f t="shared" si="2"/>
        <v/>
      </c>
    </row>
    <row r="54" spans="1:15" ht="54" customHeight="1" x14ac:dyDescent="0.25">
      <c r="A54" s="26" t="str">
        <f>IFERROR(VLOOKUP(B54,lista!$B$2:$C$46,2,0),"")</f>
        <v/>
      </c>
      <c r="B54" s="27"/>
      <c r="C54" s="27"/>
      <c r="D54" s="83"/>
      <c r="E54" s="81"/>
      <c r="F54" s="82" t="str">
        <f>IFERROR(VLOOKUP($E54,Szakmajegyzék!$C$4:$G$180,2,FALSE),"nincs kiválasztva szakma")</f>
        <v>nincs kiválasztva szakma</v>
      </c>
      <c r="G54" s="82" t="str">
        <f>IFERROR(VLOOKUP($E54,Szakmajegyzék!$C$4:$G$180,3,FALSE),"nincs kiválasztva szakma")</f>
        <v>nincs kiválasztva szakma</v>
      </c>
      <c r="H54" s="82" t="str">
        <f>IFERROR(VLOOKUP($E54,Szakmajegyzék!$C$4:$G$180,4,FALSE),"nincs kiválasztva szakma")</f>
        <v>nincs kiválasztva szakma</v>
      </c>
      <c r="I54" s="82" t="str">
        <f>IFERROR(VLOOKUP($E54,Szakmajegyzék!$C$4:$G$180,5,FALSE),"nincs kiválasztva szakma")</f>
        <v>nincs kiválasztva szakma</v>
      </c>
      <c r="J54" s="82" t="str">
        <f>IFERROR(VLOOKUP($E54,Szakmajegyzék!$C$4:$M$180,11,FALSE),"nincs kiválasztva szakma")</f>
        <v>nincs kiválasztva szakma</v>
      </c>
      <c r="K54" s="192" t="str">
        <f>IF(F54=5,lista!$X$2,IF(F54=4,lista!$X$3,"nincs kiválasztva szakma"))</f>
        <v>nincs kiválasztva szakma</v>
      </c>
      <c r="L54" s="83"/>
      <c r="M54" s="84"/>
      <c r="N54" s="81"/>
      <c r="O54" s="85" t="str">
        <f t="shared" si="2"/>
        <v/>
      </c>
    </row>
    <row r="55" spans="1:15" ht="54" customHeight="1" x14ac:dyDescent="0.25">
      <c r="A55" s="26" t="str">
        <f>IFERROR(VLOOKUP(B55,lista!$B$2:$C$46,2,0),"")</f>
        <v/>
      </c>
      <c r="B55" s="27"/>
      <c r="C55" s="27"/>
      <c r="D55" s="83"/>
      <c r="E55" s="81"/>
      <c r="F55" s="82" t="str">
        <f>IFERROR(VLOOKUP($E55,Szakmajegyzék!$C$4:$G$180,2,FALSE),"nincs kiválasztva szakma")</f>
        <v>nincs kiválasztva szakma</v>
      </c>
      <c r="G55" s="82" t="str">
        <f>IFERROR(VLOOKUP($E55,Szakmajegyzék!$C$4:$G$180,3,FALSE),"nincs kiválasztva szakma")</f>
        <v>nincs kiválasztva szakma</v>
      </c>
      <c r="H55" s="82" t="str">
        <f>IFERROR(VLOOKUP($E55,Szakmajegyzék!$C$4:$G$180,4,FALSE),"nincs kiválasztva szakma")</f>
        <v>nincs kiválasztva szakma</v>
      </c>
      <c r="I55" s="82" t="str">
        <f>IFERROR(VLOOKUP($E55,Szakmajegyzék!$C$4:$G$180,5,FALSE),"nincs kiválasztva szakma")</f>
        <v>nincs kiválasztva szakma</v>
      </c>
      <c r="J55" s="82" t="str">
        <f>IFERROR(VLOOKUP($E55,Szakmajegyzék!$C$4:$M$180,11,FALSE),"nincs kiválasztva szakma")</f>
        <v>nincs kiválasztva szakma</v>
      </c>
      <c r="K55" s="192" t="str">
        <f>IF(F55=5,lista!$X$2,IF(F55=4,lista!$X$3,"nincs kiválasztva szakma"))</f>
        <v>nincs kiválasztva szakma</v>
      </c>
      <c r="L55" s="83"/>
      <c r="M55" s="84"/>
      <c r="N55" s="81"/>
      <c r="O55" s="85" t="str">
        <f t="shared" si="2"/>
        <v/>
      </c>
    </row>
    <row r="56" spans="1:15" ht="54" customHeight="1" x14ac:dyDescent="0.25">
      <c r="A56" s="26" t="str">
        <f>IFERROR(VLOOKUP(B56,lista!$B$2:$C$46,2,0),"")</f>
        <v/>
      </c>
      <c r="B56" s="27"/>
      <c r="C56" s="27"/>
      <c r="D56" s="83"/>
      <c r="E56" s="81"/>
      <c r="F56" s="82" t="str">
        <f>IFERROR(VLOOKUP($E56,Szakmajegyzék!$C$4:$G$180,2,FALSE),"nincs kiválasztva szakma")</f>
        <v>nincs kiválasztva szakma</v>
      </c>
      <c r="G56" s="82" t="str">
        <f>IFERROR(VLOOKUP($E56,Szakmajegyzék!$C$4:$G$180,3,FALSE),"nincs kiválasztva szakma")</f>
        <v>nincs kiválasztva szakma</v>
      </c>
      <c r="H56" s="82" t="str">
        <f>IFERROR(VLOOKUP($E56,Szakmajegyzék!$C$4:$G$180,4,FALSE),"nincs kiválasztva szakma")</f>
        <v>nincs kiválasztva szakma</v>
      </c>
      <c r="I56" s="82" t="str">
        <f>IFERROR(VLOOKUP($E56,Szakmajegyzék!$C$4:$G$180,5,FALSE),"nincs kiválasztva szakma")</f>
        <v>nincs kiválasztva szakma</v>
      </c>
      <c r="J56" s="82" t="str">
        <f>IFERROR(VLOOKUP($E56,Szakmajegyzék!$C$4:$M$180,11,FALSE),"nincs kiválasztva szakma")</f>
        <v>nincs kiválasztva szakma</v>
      </c>
      <c r="K56" s="192" t="str">
        <f>IF(F56=5,lista!$X$2,IF(F56=4,lista!$X$3,"nincs kiválasztva szakma"))</f>
        <v>nincs kiválasztva szakma</v>
      </c>
      <c r="L56" s="83"/>
      <c r="M56" s="84"/>
      <c r="N56" s="81"/>
      <c r="O56" s="85" t="str">
        <f t="shared" si="2"/>
        <v/>
      </c>
    </row>
    <row r="57" spans="1:15" ht="54" customHeight="1" x14ac:dyDescent="0.25">
      <c r="A57" s="26" t="str">
        <f>IFERROR(VLOOKUP(B57,lista!$B$2:$C$46,2,0),"")</f>
        <v/>
      </c>
      <c r="B57" s="27"/>
      <c r="C57" s="27"/>
      <c r="D57" s="83"/>
      <c r="E57" s="81"/>
      <c r="F57" s="82" t="str">
        <f>IFERROR(VLOOKUP($E57,Szakmajegyzék!$C$4:$G$180,2,FALSE),"nincs kiválasztva szakma")</f>
        <v>nincs kiválasztva szakma</v>
      </c>
      <c r="G57" s="82" t="str">
        <f>IFERROR(VLOOKUP($E57,Szakmajegyzék!$C$4:$G$180,3,FALSE),"nincs kiválasztva szakma")</f>
        <v>nincs kiválasztva szakma</v>
      </c>
      <c r="H57" s="82" t="str">
        <f>IFERROR(VLOOKUP($E57,Szakmajegyzék!$C$4:$G$180,4,FALSE),"nincs kiválasztva szakma")</f>
        <v>nincs kiválasztva szakma</v>
      </c>
      <c r="I57" s="82" t="str">
        <f>IFERROR(VLOOKUP($E57,Szakmajegyzék!$C$4:$G$180,5,FALSE),"nincs kiválasztva szakma")</f>
        <v>nincs kiválasztva szakma</v>
      </c>
      <c r="J57" s="82" t="str">
        <f>IFERROR(VLOOKUP($E57,Szakmajegyzék!$C$4:$M$180,11,FALSE),"nincs kiválasztva szakma")</f>
        <v>nincs kiválasztva szakma</v>
      </c>
      <c r="K57" s="192" t="str">
        <f>IF(F57=5,lista!$X$2,IF(F57=4,lista!$X$3,"nincs kiválasztva szakma"))</f>
        <v>nincs kiválasztva szakma</v>
      </c>
      <c r="L57" s="83"/>
      <c r="M57" s="84"/>
      <c r="N57" s="81"/>
      <c r="O57" s="85" t="str">
        <f t="shared" si="2"/>
        <v/>
      </c>
    </row>
    <row r="58" spans="1:15" ht="54" customHeight="1" x14ac:dyDescent="0.25">
      <c r="A58" s="26" t="str">
        <f>IFERROR(VLOOKUP(B58,lista!$B$2:$C$46,2,0),"")</f>
        <v/>
      </c>
      <c r="B58" s="27"/>
      <c r="C58" s="27"/>
      <c r="D58" s="83"/>
      <c r="E58" s="81"/>
      <c r="F58" s="82" t="str">
        <f>IFERROR(VLOOKUP($E58,Szakmajegyzék!$C$4:$G$180,2,FALSE),"nincs kiválasztva szakma")</f>
        <v>nincs kiválasztva szakma</v>
      </c>
      <c r="G58" s="82" t="str">
        <f>IFERROR(VLOOKUP($E58,Szakmajegyzék!$C$4:$G$180,3,FALSE),"nincs kiválasztva szakma")</f>
        <v>nincs kiválasztva szakma</v>
      </c>
      <c r="H58" s="82" t="str">
        <f>IFERROR(VLOOKUP($E58,Szakmajegyzék!$C$4:$G$180,4,FALSE),"nincs kiválasztva szakma")</f>
        <v>nincs kiválasztva szakma</v>
      </c>
      <c r="I58" s="82" t="str">
        <f>IFERROR(VLOOKUP($E58,Szakmajegyzék!$C$4:$G$180,5,FALSE),"nincs kiválasztva szakma")</f>
        <v>nincs kiválasztva szakma</v>
      </c>
      <c r="J58" s="82" t="str">
        <f>IFERROR(VLOOKUP($E58,Szakmajegyzék!$C$4:$M$180,11,FALSE),"nincs kiválasztva szakma")</f>
        <v>nincs kiválasztva szakma</v>
      </c>
      <c r="K58" s="192" t="str">
        <f>IF(F58=5,lista!$X$2,IF(F58=4,lista!$X$3,"nincs kiválasztva szakma"))</f>
        <v>nincs kiválasztva szakma</v>
      </c>
      <c r="L58" s="83"/>
      <c r="M58" s="84"/>
      <c r="N58" s="81"/>
      <c r="O58" s="85" t="str">
        <f t="shared" si="2"/>
        <v/>
      </c>
    </row>
    <row r="59" spans="1:15" ht="54" customHeight="1" x14ac:dyDescent="0.25">
      <c r="A59" s="26" t="str">
        <f>IFERROR(VLOOKUP(B59,lista!$B$2:$C$46,2,0),"")</f>
        <v/>
      </c>
      <c r="B59" s="27"/>
      <c r="C59" s="27"/>
      <c r="D59" s="83"/>
      <c r="E59" s="81"/>
      <c r="F59" s="82" t="str">
        <f>IFERROR(VLOOKUP($E59,Szakmajegyzék!$C$4:$G$180,2,FALSE),"nincs kiválasztva szakma")</f>
        <v>nincs kiválasztva szakma</v>
      </c>
      <c r="G59" s="82" t="str">
        <f>IFERROR(VLOOKUP($E59,Szakmajegyzék!$C$4:$G$180,3,FALSE),"nincs kiválasztva szakma")</f>
        <v>nincs kiválasztva szakma</v>
      </c>
      <c r="H59" s="82" t="str">
        <f>IFERROR(VLOOKUP($E59,Szakmajegyzék!$C$4:$G$180,4,FALSE),"nincs kiválasztva szakma")</f>
        <v>nincs kiválasztva szakma</v>
      </c>
      <c r="I59" s="82" t="str">
        <f>IFERROR(VLOOKUP($E59,Szakmajegyzék!$C$4:$G$180,5,FALSE),"nincs kiválasztva szakma")</f>
        <v>nincs kiválasztva szakma</v>
      </c>
      <c r="J59" s="82" t="str">
        <f>IFERROR(VLOOKUP($E59,Szakmajegyzék!$C$4:$M$180,11,FALSE),"nincs kiválasztva szakma")</f>
        <v>nincs kiválasztva szakma</v>
      </c>
      <c r="K59" s="192" t="str">
        <f>IF(F59=5,lista!$X$2,IF(F59=4,lista!$X$3,"nincs kiválasztva szakma"))</f>
        <v>nincs kiválasztva szakma</v>
      </c>
      <c r="L59" s="83"/>
      <c r="M59" s="84"/>
      <c r="N59" s="81"/>
      <c r="O59" s="85" t="str">
        <f t="shared" si="2"/>
        <v/>
      </c>
    </row>
    <row r="60" spans="1:15" ht="54" customHeight="1" x14ac:dyDescent="0.25">
      <c r="A60" s="26" t="str">
        <f>IFERROR(VLOOKUP(B60,lista!$B$2:$C$46,2,0),"")</f>
        <v/>
      </c>
      <c r="B60" s="27"/>
      <c r="C60" s="27"/>
      <c r="D60" s="83"/>
      <c r="E60" s="81"/>
      <c r="F60" s="82" t="str">
        <f>IFERROR(VLOOKUP($E60,Szakmajegyzék!$C$4:$G$180,2,FALSE),"nincs kiválasztva szakma")</f>
        <v>nincs kiválasztva szakma</v>
      </c>
      <c r="G60" s="82" t="str">
        <f>IFERROR(VLOOKUP($E60,Szakmajegyzék!$C$4:$G$180,3,FALSE),"nincs kiválasztva szakma")</f>
        <v>nincs kiválasztva szakma</v>
      </c>
      <c r="H60" s="82" t="str">
        <f>IFERROR(VLOOKUP($E60,Szakmajegyzék!$C$4:$G$180,4,FALSE),"nincs kiválasztva szakma")</f>
        <v>nincs kiválasztva szakma</v>
      </c>
      <c r="I60" s="82" t="str">
        <f>IFERROR(VLOOKUP($E60,Szakmajegyzék!$C$4:$G$180,5,FALSE),"nincs kiválasztva szakma")</f>
        <v>nincs kiválasztva szakma</v>
      </c>
      <c r="J60" s="82" t="str">
        <f>IFERROR(VLOOKUP($E60,Szakmajegyzék!$C$4:$M$180,11,FALSE),"nincs kiválasztva szakma")</f>
        <v>nincs kiválasztva szakma</v>
      </c>
      <c r="K60" s="192" t="str">
        <f>IF(F60=5,lista!$X$2,IF(F60=4,lista!$X$3,"nincs kiválasztva szakma"))</f>
        <v>nincs kiválasztva szakma</v>
      </c>
      <c r="L60" s="83"/>
      <c r="M60" s="84"/>
      <c r="N60" s="81"/>
      <c r="O60" s="85" t="str">
        <f t="shared" si="2"/>
        <v/>
      </c>
    </row>
    <row r="61" spans="1:15" ht="54" customHeight="1" x14ac:dyDescent="0.25">
      <c r="A61" s="26" t="str">
        <f>IFERROR(VLOOKUP(B61,lista!$B$2:$C$46,2,0),"")</f>
        <v/>
      </c>
      <c r="B61" s="27"/>
      <c r="C61" s="27"/>
      <c r="D61" s="83"/>
      <c r="E61" s="81"/>
      <c r="F61" s="82" t="str">
        <f>IFERROR(VLOOKUP($E61,Szakmajegyzék!$C$4:$G$180,2,FALSE),"nincs kiválasztva szakma")</f>
        <v>nincs kiválasztva szakma</v>
      </c>
      <c r="G61" s="82" t="str">
        <f>IFERROR(VLOOKUP($E61,Szakmajegyzék!$C$4:$G$180,3,FALSE),"nincs kiválasztva szakma")</f>
        <v>nincs kiválasztva szakma</v>
      </c>
      <c r="H61" s="82" t="str">
        <f>IFERROR(VLOOKUP($E61,Szakmajegyzék!$C$4:$G$180,4,FALSE),"nincs kiválasztva szakma")</f>
        <v>nincs kiválasztva szakma</v>
      </c>
      <c r="I61" s="82" t="str">
        <f>IFERROR(VLOOKUP($E61,Szakmajegyzék!$C$4:$G$180,5,FALSE),"nincs kiválasztva szakma")</f>
        <v>nincs kiválasztva szakma</v>
      </c>
      <c r="J61" s="82" t="str">
        <f>IFERROR(VLOOKUP($E61,Szakmajegyzék!$C$4:$M$180,11,FALSE),"nincs kiválasztva szakma")</f>
        <v>nincs kiválasztva szakma</v>
      </c>
      <c r="K61" s="192" t="str">
        <f>IF(F61=5,lista!$X$2,IF(F61=4,lista!$X$3,"nincs kiválasztva szakma"))</f>
        <v>nincs kiválasztva szakma</v>
      </c>
      <c r="L61" s="83"/>
      <c r="M61" s="84"/>
      <c r="N61" s="81"/>
      <c r="O61" s="85" t="str">
        <f t="shared" si="2"/>
        <v/>
      </c>
    </row>
    <row r="62" spans="1:15" ht="54" customHeight="1" x14ac:dyDescent="0.25">
      <c r="A62" s="26" t="str">
        <f>IFERROR(VLOOKUP(B62,lista!$B$2:$C$46,2,0),"")</f>
        <v/>
      </c>
      <c r="B62" s="27"/>
      <c r="C62" s="27"/>
      <c r="D62" s="83"/>
      <c r="E62" s="81"/>
      <c r="F62" s="82" t="str">
        <f>IFERROR(VLOOKUP($E62,Szakmajegyzék!$C$4:$G$180,2,FALSE),"nincs kiválasztva szakma")</f>
        <v>nincs kiválasztva szakma</v>
      </c>
      <c r="G62" s="82" t="str">
        <f>IFERROR(VLOOKUP($E62,Szakmajegyzék!$C$4:$G$180,3,FALSE),"nincs kiválasztva szakma")</f>
        <v>nincs kiválasztva szakma</v>
      </c>
      <c r="H62" s="82" t="str">
        <f>IFERROR(VLOOKUP($E62,Szakmajegyzék!$C$4:$G$180,4,FALSE),"nincs kiválasztva szakma")</f>
        <v>nincs kiválasztva szakma</v>
      </c>
      <c r="I62" s="82" t="str">
        <f>IFERROR(VLOOKUP($E62,Szakmajegyzék!$C$4:$G$180,5,FALSE),"nincs kiválasztva szakma")</f>
        <v>nincs kiválasztva szakma</v>
      </c>
      <c r="J62" s="82" t="str">
        <f>IFERROR(VLOOKUP($E62,Szakmajegyzék!$C$4:$M$180,11,FALSE),"nincs kiválasztva szakma")</f>
        <v>nincs kiválasztva szakma</v>
      </c>
      <c r="K62" s="192" t="str">
        <f>IF(F62=5,lista!$X$2,IF(F62=4,lista!$X$3,"nincs kiválasztva szakma"))</f>
        <v>nincs kiválasztva szakma</v>
      </c>
      <c r="L62" s="83"/>
      <c r="M62" s="84"/>
      <c r="N62" s="81"/>
      <c r="O62" s="85" t="str">
        <f t="shared" si="2"/>
        <v/>
      </c>
    </row>
    <row r="63" spans="1:15" ht="54" customHeight="1" x14ac:dyDescent="0.25">
      <c r="A63" s="26" t="str">
        <f>IFERROR(VLOOKUP(B63,lista!$B$2:$C$46,2,0),"")</f>
        <v/>
      </c>
      <c r="B63" s="27"/>
      <c r="C63" s="27"/>
      <c r="D63" s="83"/>
      <c r="E63" s="81"/>
      <c r="F63" s="82" t="str">
        <f>IFERROR(VLOOKUP($E63,Szakmajegyzék!$C$4:$G$180,2,FALSE),"nincs kiválasztva szakma")</f>
        <v>nincs kiválasztva szakma</v>
      </c>
      <c r="G63" s="82" t="str">
        <f>IFERROR(VLOOKUP($E63,Szakmajegyzék!$C$4:$G$180,3,FALSE),"nincs kiválasztva szakma")</f>
        <v>nincs kiválasztva szakma</v>
      </c>
      <c r="H63" s="82" t="str">
        <f>IFERROR(VLOOKUP($E63,Szakmajegyzék!$C$4:$G$180,4,FALSE),"nincs kiválasztva szakma")</f>
        <v>nincs kiválasztva szakma</v>
      </c>
      <c r="I63" s="82" t="str">
        <f>IFERROR(VLOOKUP($E63,Szakmajegyzék!$C$4:$G$180,5,FALSE),"nincs kiválasztva szakma")</f>
        <v>nincs kiválasztva szakma</v>
      </c>
      <c r="J63" s="82" t="str">
        <f>IFERROR(VLOOKUP($E63,Szakmajegyzék!$C$4:$M$180,11,FALSE),"nincs kiválasztva szakma")</f>
        <v>nincs kiválasztva szakma</v>
      </c>
      <c r="K63" s="192" t="str">
        <f>IF(F63=5,lista!$X$2,IF(F63=4,lista!$X$3,"nincs kiválasztva szakma"))</f>
        <v>nincs kiválasztva szakma</v>
      </c>
      <c r="L63" s="83"/>
      <c r="M63" s="84"/>
      <c r="N63" s="81"/>
      <c r="O63" s="85" t="str">
        <f t="shared" si="2"/>
        <v/>
      </c>
    </row>
    <row r="64" spans="1:15" ht="54" customHeight="1" x14ac:dyDescent="0.25">
      <c r="A64" s="26" t="str">
        <f>IFERROR(VLOOKUP(B64,lista!$B$2:$C$46,2,0),"")</f>
        <v/>
      </c>
      <c r="B64" s="27"/>
      <c r="C64" s="27"/>
      <c r="D64" s="83"/>
      <c r="E64" s="81"/>
      <c r="F64" s="82" t="str">
        <f>IFERROR(VLOOKUP($E64,Szakmajegyzék!$C$4:$G$180,2,FALSE),"nincs kiválasztva szakma")</f>
        <v>nincs kiválasztva szakma</v>
      </c>
      <c r="G64" s="82" t="str">
        <f>IFERROR(VLOOKUP($E64,Szakmajegyzék!$C$4:$G$180,3,FALSE),"nincs kiválasztva szakma")</f>
        <v>nincs kiválasztva szakma</v>
      </c>
      <c r="H64" s="82" t="str">
        <f>IFERROR(VLOOKUP($E64,Szakmajegyzék!$C$4:$G$180,4,FALSE),"nincs kiválasztva szakma")</f>
        <v>nincs kiválasztva szakma</v>
      </c>
      <c r="I64" s="82" t="str">
        <f>IFERROR(VLOOKUP($E64,Szakmajegyzék!$C$4:$G$180,5,FALSE),"nincs kiválasztva szakma")</f>
        <v>nincs kiválasztva szakma</v>
      </c>
      <c r="J64" s="82" t="str">
        <f>IFERROR(VLOOKUP($E64,Szakmajegyzék!$C$4:$M$180,11,FALSE),"nincs kiválasztva szakma")</f>
        <v>nincs kiválasztva szakma</v>
      </c>
      <c r="K64" s="192" t="str">
        <f>IF(F64=5,lista!$X$2,IF(F64=4,lista!$X$3,"nincs kiválasztva szakma"))</f>
        <v>nincs kiválasztva szakma</v>
      </c>
      <c r="L64" s="83"/>
      <c r="M64" s="84"/>
      <c r="N64" s="81"/>
      <c r="O64" s="85" t="str">
        <f t="shared" si="2"/>
        <v/>
      </c>
    </row>
    <row r="65" spans="1:15" ht="54" customHeight="1" x14ac:dyDescent="0.25">
      <c r="A65" s="26" t="str">
        <f>IFERROR(VLOOKUP(B65,lista!$B$2:$C$46,2,0),"")</f>
        <v/>
      </c>
      <c r="B65" s="27"/>
      <c r="C65" s="27"/>
      <c r="D65" s="83"/>
      <c r="E65" s="81"/>
      <c r="F65" s="82" t="str">
        <f>IFERROR(VLOOKUP($E65,Szakmajegyzék!$C$4:$G$180,2,FALSE),"nincs kiválasztva szakma")</f>
        <v>nincs kiválasztva szakma</v>
      </c>
      <c r="G65" s="82" t="str">
        <f>IFERROR(VLOOKUP($E65,Szakmajegyzék!$C$4:$G$180,3,FALSE),"nincs kiválasztva szakma")</f>
        <v>nincs kiválasztva szakma</v>
      </c>
      <c r="H65" s="82" t="str">
        <f>IFERROR(VLOOKUP($E65,Szakmajegyzék!$C$4:$G$180,4,FALSE),"nincs kiválasztva szakma")</f>
        <v>nincs kiválasztva szakma</v>
      </c>
      <c r="I65" s="82" t="str">
        <f>IFERROR(VLOOKUP($E65,Szakmajegyzék!$C$4:$G$180,5,FALSE),"nincs kiválasztva szakma")</f>
        <v>nincs kiválasztva szakma</v>
      </c>
      <c r="J65" s="82" t="str">
        <f>IFERROR(VLOOKUP($E65,Szakmajegyzék!$C$4:$M$180,11,FALSE),"nincs kiválasztva szakma")</f>
        <v>nincs kiválasztva szakma</v>
      </c>
      <c r="K65" s="192" t="str">
        <f>IF(F65=5,lista!$X$2,IF(F65=4,lista!$X$3,"nincs kiválasztva szakma"))</f>
        <v>nincs kiválasztva szakma</v>
      </c>
      <c r="L65" s="83"/>
      <c r="M65" s="84"/>
      <c r="N65" s="81"/>
      <c r="O65" s="85" t="str">
        <f t="shared" si="2"/>
        <v/>
      </c>
    </row>
    <row r="66" spans="1:15" ht="54" customHeight="1" x14ac:dyDescent="0.25">
      <c r="A66" s="26" t="str">
        <f>IFERROR(VLOOKUP(B66,lista!$B$2:$C$46,2,0),"")</f>
        <v/>
      </c>
      <c r="B66" s="27"/>
      <c r="C66" s="27"/>
      <c r="D66" s="83"/>
      <c r="E66" s="81"/>
      <c r="F66" s="82" t="str">
        <f>IFERROR(VLOOKUP($E66,Szakmajegyzék!$C$4:$G$180,2,FALSE),"nincs kiválasztva szakma")</f>
        <v>nincs kiválasztva szakma</v>
      </c>
      <c r="G66" s="82" t="str">
        <f>IFERROR(VLOOKUP($E66,Szakmajegyzék!$C$4:$G$180,3,FALSE),"nincs kiválasztva szakma")</f>
        <v>nincs kiválasztva szakma</v>
      </c>
      <c r="H66" s="82" t="str">
        <f>IFERROR(VLOOKUP($E66,Szakmajegyzék!$C$4:$G$180,4,FALSE),"nincs kiválasztva szakma")</f>
        <v>nincs kiválasztva szakma</v>
      </c>
      <c r="I66" s="82" t="str">
        <f>IFERROR(VLOOKUP($E66,Szakmajegyzék!$C$4:$G$180,5,FALSE),"nincs kiválasztva szakma")</f>
        <v>nincs kiválasztva szakma</v>
      </c>
      <c r="J66" s="82" t="str">
        <f>IFERROR(VLOOKUP($E66,Szakmajegyzék!$C$4:$M$180,11,FALSE),"nincs kiválasztva szakma")</f>
        <v>nincs kiválasztva szakma</v>
      </c>
      <c r="K66" s="192" t="str">
        <f>IF(F66=5,lista!$X$2,IF(F66=4,lista!$X$3,"nincs kiválasztva szakma"))</f>
        <v>nincs kiválasztva szakma</v>
      </c>
      <c r="L66" s="83"/>
      <c r="M66" s="84"/>
      <c r="N66" s="81"/>
      <c r="O66" s="85" t="str">
        <f t="shared" si="2"/>
        <v/>
      </c>
    </row>
    <row r="67" spans="1:15" ht="54" customHeight="1" x14ac:dyDescent="0.25">
      <c r="A67" s="26" t="str">
        <f>IFERROR(VLOOKUP(B67,lista!$B$2:$C$46,2,0),"")</f>
        <v/>
      </c>
      <c r="B67" s="27"/>
      <c r="C67" s="27"/>
      <c r="D67" s="83"/>
      <c r="E67" s="81"/>
      <c r="F67" s="82" t="str">
        <f>IFERROR(VLOOKUP($E67,Szakmajegyzék!$C$4:$G$180,2,FALSE),"nincs kiválasztva szakma")</f>
        <v>nincs kiválasztva szakma</v>
      </c>
      <c r="G67" s="82" t="str">
        <f>IFERROR(VLOOKUP($E67,Szakmajegyzék!$C$4:$G$180,3,FALSE),"nincs kiválasztva szakma")</f>
        <v>nincs kiválasztva szakma</v>
      </c>
      <c r="H67" s="82" t="str">
        <f>IFERROR(VLOOKUP($E67,Szakmajegyzék!$C$4:$G$180,4,FALSE),"nincs kiválasztva szakma")</f>
        <v>nincs kiválasztva szakma</v>
      </c>
      <c r="I67" s="82" t="str">
        <f>IFERROR(VLOOKUP($E67,Szakmajegyzék!$C$4:$G$180,5,FALSE),"nincs kiválasztva szakma")</f>
        <v>nincs kiválasztva szakma</v>
      </c>
      <c r="J67" s="82" t="str">
        <f>IFERROR(VLOOKUP($E67,Szakmajegyzék!$C$4:$M$180,11,FALSE),"nincs kiválasztva szakma")</f>
        <v>nincs kiválasztva szakma</v>
      </c>
      <c r="K67" s="192" t="str">
        <f>IF(F67=5,lista!$X$2,IF(F67=4,lista!$X$3,"nincs kiválasztva szakma"))</f>
        <v>nincs kiválasztva szakma</v>
      </c>
      <c r="L67" s="83"/>
      <c r="M67" s="84"/>
      <c r="N67" s="81"/>
      <c r="O67" s="85" t="str">
        <f t="shared" ref="O67:O130" si="3">IF(AND(A67&lt;&gt;"",COUNTA(B67:E67,L67:M67)&lt;&gt;6),"Hiba!","")</f>
        <v/>
      </c>
    </row>
    <row r="68" spans="1:15" ht="54" customHeight="1" x14ac:dyDescent="0.25">
      <c r="A68" s="26" t="str">
        <f>IFERROR(VLOOKUP(B68,lista!$B$2:$C$46,2,0),"")</f>
        <v/>
      </c>
      <c r="B68" s="27"/>
      <c r="C68" s="27"/>
      <c r="D68" s="83"/>
      <c r="E68" s="81"/>
      <c r="F68" s="82" t="str">
        <f>IFERROR(VLOOKUP($E68,Szakmajegyzék!$C$4:$G$180,2,FALSE),"nincs kiválasztva szakma")</f>
        <v>nincs kiválasztva szakma</v>
      </c>
      <c r="G68" s="82" t="str">
        <f>IFERROR(VLOOKUP($E68,Szakmajegyzék!$C$4:$G$180,3,FALSE),"nincs kiválasztva szakma")</f>
        <v>nincs kiválasztva szakma</v>
      </c>
      <c r="H68" s="82" t="str">
        <f>IFERROR(VLOOKUP($E68,Szakmajegyzék!$C$4:$G$180,4,FALSE),"nincs kiválasztva szakma")</f>
        <v>nincs kiválasztva szakma</v>
      </c>
      <c r="I68" s="82" t="str">
        <f>IFERROR(VLOOKUP($E68,Szakmajegyzék!$C$4:$G$180,5,FALSE),"nincs kiválasztva szakma")</f>
        <v>nincs kiválasztva szakma</v>
      </c>
      <c r="J68" s="82" t="str">
        <f>IFERROR(VLOOKUP($E68,Szakmajegyzék!$C$4:$M$180,11,FALSE),"nincs kiválasztva szakma")</f>
        <v>nincs kiválasztva szakma</v>
      </c>
      <c r="K68" s="192" t="str">
        <f>IF(F68=5,lista!$X$2,IF(F68=4,lista!$X$3,"nincs kiválasztva szakma"))</f>
        <v>nincs kiválasztva szakma</v>
      </c>
      <c r="L68" s="83"/>
      <c r="M68" s="84"/>
      <c r="N68" s="81"/>
      <c r="O68" s="85" t="str">
        <f t="shared" si="3"/>
        <v/>
      </c>
    </row>
    <row r="69" spans="1:15" ht="54" customHeight="1" x14ac:dyDescent="0.25">
      <c r="A69" s="26" t="str">
        <f>IFERROR(VLOOKUP(B69,lista!$B$2:$C$46,2,0),"")</f>
        <v/>
      </c>
      <c r="B69" s="27"/>
      <c r="C69" s="27"/>
      <c r="D69" s="83"/>
      <c r="E69" s="81"/>
      <c r="F69" s="82" t="str">
        <f>IFERROR(VLOOKUP($E69,Szakmajegyzék!$C$4:$G$180,2,FALSE),"nincs kiválasztva szakma")</f>
        <v>nincs kiválasztva szakma</v>
      </c>
      <c r="G69" s="82" t="str">
        <f>IFERROR(VLOOKUP($E69,Szakmajegyzék!$C$4:$G$180,3,FALSE),"nincs kiválasztva szakma")</f>
        <v>nincs kiválasztva szakma</v>
      </c>
      <c r="H69" s="82" t="str">
        <f>IFERROR(VLOOKUP($E69,Szakmajegyzék!$C$4:$G$180,4,FALSE),"nincs kiválasztva szakma")</f>
        <v>nincs kiválasztva szakma</v>
      </c>
      <c r="I69" s="82" t="str">
        <f>IFERROR(VLOOKUP($E69,Szakmajegyzék!$C$4:$G$180,5,FALSE),"nincs kiválasztva szakma")</f>
        <v>nincs kiválasztva szakma</v>
      </c>
      <c r="J69" s="82" t="str">
        <f>IFERROR(VLOOKUP($E69,Szakmajegyzék!$C$4:$M$180,11,FALSE),"nincs kiválasztva szakma")</f>
        <v>nincs kiválasztva szakma</v>
      </c>
      <c r="K69" s="192" t="str">
        <f>IF(F69=5,lista!$X$2,IF(F69=4,lista!$X$3,"nincs kiválasztva szakma"))</f>
        <v>nincs kiválasztva szakma</v>
      </c>
      <c r="L69" s="83"/>
      <c r="M69" s="84"/>
      <c r="N69" s="81"/>
      <c r="O69" s="85" t="str">
        <f t="shared" si="3"/>
        <v/>
      </c>
    </row>
    <row r="70" spans="1:15" ht="54" customHeight="1" x14ac:dyDescent="0.25">
      <c r="A70" s="26" t="str">
        <f>IFERROR(VLOOKUP(B70,lista!$B$2:$C$46,2,0),"")</f>
        <v/>
      </c>
      <c r="B70" s="27"/>
      <c r="C70" s="27"/>
      <c r="D70" s="83"/>
      <c r="E70" s="81"/>
      <c r="F70" s="82" t="str">
        <f>IFERROR(VLOOKUP($E70,Szakmajegyzék!$C$4:$G$180,2,FALSE),"nincs kiválasztva szakma")</f>
        <v>nincs kiválasztva szakma</v>
      </c>
      <c r="G70" s="82" t="str">
        <f>IFERROR(VLOOKUP($E70,Szakmajegyzék!$C$4:$G$180,3,FALSE),"nincs kiválasztva szakma")</f>
        <v>nincs kiválasztva szakma</v>
      </c>
      <c r="H70" s="82" t="str">
        <f>IFERROR(VLOOKUP($E70,Szakmajegyzék!$C$4:$G$180,4,FALSE),"nincs kiválasztva szakma")</f>
        <v>nincs kiválasztva szakma</v>
      </c>
      <c r="I70" s="82" t="str">
        <f>IFERROR(VLOOKUP($E70,Szakmajegyzék!$C$4:$G$180,5,FALSE),"nincs kiválasztva szakma")</f>
        <v>nincs kiválasztva szakma</v>
      </c>
      <c r="J70" s="82" t="str">
        <f>IFERROR(VLOOKUP($E70,Szakmajegyzék!$C$4:$M$180,11,FALSE),"nincs kiválasztva szakma")</f>
        <v>nincs kiválasztva szakma</v>
      </c>
      <c r="K70" s="192" t="str">
        <f>IF(F70=5,lista!$X$2,IF(F70=4,lista!$X$3,"nincs kiválasztva szakma"))</f>
        <v>nincs kiválasztva szakma</v>
      </c>
      <c r="L70" s="83"/>
      <c r="M70" s="84"/>
      <c r="N70" s="81"/>
      <c r="O70" s="85" t="str">
        <f t="shared" si="3"/>
        <v/>
      </c>
    </row>
    <row r="71" spans="1:15" ht="54" customHeight="1" x14ac:dyDescent="0.25">
      <c r="A71" s="26" t="str">
        <f>IFERROR(VLOOKUP(B71,lista!$B$2:$C$46,2,0),"")</f>
        <v/>
      </c>
      <c r="B71" s="27"/>
      <c r="C71" s="27"/>
      <c r="D71" s="83"/>
      <c r="E71" s="81"/>
      <c r="F71" s="82" t="str">
        <f>IFERROR(VLOOKUP($E71,Szakmajegyzék!$C$4:$G$180,2,FALSE),"nincs kiválasztva szakma")</f>
        <v>nincs kiválasztva szakma</v>
      </c>
      <c r="G71" s="82" t="str">
        <f>IFERROR(VLOOKUP($E71,Szakmajegyzék!$C$4:$G$180,3,FALSE),"nincs kiválasztva szakma")</f>
        <v>nincs kiválasztva szakma</v>
      </c>
      <c r="H71" s="82" t="str">
        <f>IFERROR(VLOOKUP($E71,Szakmajegyzék!$C$4:$G$180,4,FALSE),"nincs kiválasztva szakma")</f>
        <v>nincs kiválasztva szakma</v>
      </c>
      <c r="I71" s="82" t="str">
        <f>IFERROR(VLOOKUP($E71,Szakmajegyzék!$C$4:$G$180,5,FALSE),"nincs kiválasztva szakma")</f>
        <v>nincs kiválasztva szakma</v>
      </c>
      <c r="J71" s="82" t="str">
        <f>IFERROR(VLOOKUP($E71,Szakmajegyzék!$C$4:$M$180,11,FALSE),"nincs kiválasztva szakma")</f>
        <v>nincs kiválasztva szakma</v>
      </c>
      <c r="K71" s="192" t="str">
        <f>IF(F71=5,lista!$X$2,IF(F71=4,lista!$X$3,"nincs kiválasztva szakma"))</f>
        <v>nincs kiválasztva szakma</v>
      </c>
      <c r="L71" s="83"/>
      <c r="M71" s="84"/>
      <c r="N71" s="81"/>
      <c r="O71" s="85" t="str">
        <f t="shared" si="3"/>
        <v/>
      </c>
    </row>
    <row r="72" spans="1:15" ht="54" customHeight="1" x14ac:dyDescent="0.25">
      <c r="A72" s="26" t="str">
        <f>IFERROR(VLOOKUP(B72,lista!$B$2:$C$46,2,0),"")</f>
        <v/>
      </c>
      <c r="B72" s="27"/>
      <c r="C72" s="27"/>
      <c r="D72" s="83"/>
      <c r="E72" s="81"/>
      <c r="F72" s="82" t="str">
        <f>IFERROR(VLOOKUP($E72,Szakmajegyzék!$C$4:$G$180,2,FALSE),"nincs kiválasztva szakma")</f>
        <v>nincs kiválasztva szakma</v>
      </c>
      <c r="G72" s="82" t="str">
        <f>IFERROR(VLOOKUP($E72,Szakmajegyzék!$C$4:$G$180,3,FALSE),"nincs kiválasztva szakma")</f>
        <v>nincs kiválasztva szakma</v>
      </c>
      <c r="H72" s="82" t="str">
        <f>IFERROR(VLOOKUP($E72,Szakmajegyzék!$C$4:$G$180,4,FALSE),"nincs kiválasztva szakma")</f>
        <v>nincs kiválasztva szakma</v>
      </c>
      <c r="I72" s="82" t="str">
        <f>IFERROR(VLOOKUP($E72,Szakmajegyzék!$C$4:$G$180,5,FALSE),"nincs kiválasztva szakma")</f>
        <v>nincs kiválasztva szakma</v>
      </c>
      <c r="J72" s="82" t="str">
        <f>IFERROR(VLOOKUP($E72,Szakmajegyzék!$C$4:$M$180,11,FALSE),"nincs kiválasztva szakma")</f>
        <v>nincs kiválasztva szakma</v>
      </c>
      <c r="K72" s="192" t="str">
        <f>IF(F72=5,lista!$X$2,IF(F72=4,lista!$X$3,"nincs kiválasztva szakma"))</f>
        <v>nincs kiválasztva szakma</v>
      </c>
      <c r="L72" s="83"/>
      <c r="M72" s="84"/>
      <c r="N72" s="81"/>
      <c r="O72" s="85" t="str">
        <f t="shared" si="3"/>
        <v/>
      </c>
    </row>
    <row r="73" spans="1:15" ht="54" customHeight="1" x14ac:dyDescent="0.25">
      <c r="A73" s="26" t="str">
        <f>IFERROR(VLOOKUP(B73,lista!$B$2:$C$46,2,0),"")</f>
        <v/>
      </c>
      <c r="B73" s="27"/>
      <c r="C73" s="27"/>
      <c r="D73" s="83"/>
      <c r="E73" s="81"/>
      <c r="F73" s="82" t="str">
        <f>IFERROR(VLOOKUP($E73,Szakmajegyzék!$C$4:$G$180,2,FALSE),"nincs kiválasztva szakma")</f>
        <v>nincs kiválasztva szakma</v>
      </c>
      <c r="G73" s="82" t="str">
        <f>IFERROR(VLOOKUP($E73,Szakmajegyzék!$C$4:$G$180,3,FALSE),"nincs kiválasztva szakma")</f>
        <v>nincs kiválasztva szakma</v>
      </c>
      <c r="H73" s="82" t="str">
        <f>IFERROR(VLOOKUP($E73,Szakmajegyzék!$C$4:$G$180,4,FALSE),"nincs kiválasztva szakma")</f>
        <v>nincs kiválasztva szakma</v>
      </c>
      <c r="I73" s="82" t="str">
        <f>IFERROR(VLOOKUP($E73,Szakmajegyzék!$C$4:$G$180,5,FALSE),"nincs kiválasztva szakma")</f>
        <v>nincs kiválasztva szakma</v>
      </c>
      <c r="J73" s="82" t="str">
        <f>IFERROR(VLOOKUP($E73,Szakmajegyzék!$C$4:$M$180,11,FALSE),"nincs kiválasztva szakma")</f>
        <v>nincs kiválasztva szakma</v>
      </c>
      <c r="K73" s="192" t="str">
        <f>IF(F73=5,lista!$X$2,IF(F73=4,lista!$X$3,"nincs kiválasztva szakma"))</f>
        <v>nincs kiválasztva szakma</v>
      </c>
      <c r="L73" s="83"/>
      <c r="M73" s="84"/>
      <c r="N73" s="81"/>
      <c r="O73" s="85" t="str">
        <f t="shared" si="3"/>
        <v/>
      </c>
    </row>
    <row r="74" spans="1:15" ht="54" customHeight="1" x14ac:dyDescent="0.25">
      <c r="A74" s="26" t="str">
        <f>IFERROR(VLOOKUP(B74,lista!$B$2:$C$46,2,0),"")</f>
        <v/>
      </c>
      <c r="B74" s="27"/>
      <c r="C74" s="27"/>
      <c r="D74" s="83"/>
      <c r="E74" s="81"/>
      <c r="F74" s="82" t="str">
        <f>IFERROR(VLOOKUP($E74,Szakmajegyzék!$C$4:$G$180,2,FALSE),"nincs kiválasztva szakma")</f>
        <v>nincs kiválasztva szakma</v>
      </c>
      <c r="G74" s="82" t="str">
        <f>IFERROR(VLOOKUP($E74,Szakmajegyzék!$C$4:$G$180,3,FALSE),"nincs kiválasztva szakma")</f>
        <v>nincs kiválasztva szakma</v>
      </c>
      <c r="H74" s="82" t="str">
        <f>IFERROR(VLOOKUP($E74,Szakmajegyzék!$C$4:$G$180,4,FALSE),"nincs kiválasztva szakma")</f>
        <v>nincs kiválasztva szakma</v>
      </c>
      <c r="I74" s="82" t="str">
        <f>IFERROR(VLOOKUP($E74,Szakmajegyzék!$C$4:$G$180,5,FALSE),"nincs kiválasztva szakma")</f>
        <v>nincs kiválasztva szakma</v>
      </c>
      <c r="J74" s="82" t="str">
        <f>IFERROR(VLOOKUP($E74,Szakmajegyzék!$C$4:$M$180,11,FALSE),"nincs kiválasztva szakma")</f>
        <v>nincs kiválasztva szakma</v>
      </c>
      <c r="K74" s="192" t="str">
        <f>IF(F74=5,lista!$X$2,IF(F74=4,lista!$X$3,"nincs kiválasztva szakma"))</f>
        <v>nincs kiválasztva szakma</v>
      </c>
      <c r="L74" s="83"/>
      <c r="M74" s="84"/>
      <c r="N74" s="81"/>
      <c r="O74" s="85" t="str">
        <f t="shared" si="3"/>
        <v/>
      </c>
    </row>
    <row r="75" spans="1:15" ht="54" customHeight="1" x14ac:dyDescent="0.25">
      <c r="A75" s="26" t="str">
        <f>IFERROR(VLOOKUP(B75,lista!$B$2:$C$46,2,0),"")</f>
        <v/>
      </c>
      <c r="B75" s="27"/>
      <c r="C75" s="27"/>
      <c r="D75" s="83"/>
      <c r="E75" s="81"/>
      <c r="F75" s="82" t="str">
        <f>IFERROR(VLOOKUP($E75,Szakmajegyzék!$C$4:$G$180,2,FALSE),"nincs kiválasztva szakma")</f>
        <v>nincs kiválasztva szakma</v>
      </c>
      <c r="G75" s="82" t="str">
        <f>IFERROR(VLOOKUP($E75,Szakmajegyzék!$C$4:$G$180,3,FALSE),"nincs kiválasztva szakma")</f>
        <v>nincs kiválasztva szakma</v>
      </c>
      <c r="H75" s="82" t="str">
        <f>IFERROR(VLOOKUP($E75,Szakmajegyzék!$C$4:$G$180,4,FALSE),"nincs kiválasztva szakma")</f>
        <v>nincs kiválasztva szakma</v>
      </c>
      <c r="I75" s="82" t="str">
        <f>IFERROR(VLOOKUP($E75,Szakmajegyzék!$C$4:$G$180,5,FALSE),"nincs kiválasztva szakma")</f>
        <v>nincs kiválasztva szakma</v>
      </c>
      <c r="J75" s="82" t="str">
        <f>IFERROR(VLOOKUP($E75,Szakmajegyzék!$C$4:$M$180,11,FALSE),"nincs kiválasztva szakma")</f>
        <v>nincs kiválasztva szakma</v>
      </c>
      <c r="K75" s="192" t="str">
        <f>IF(F75=5,lista!$X$2,IF(F75=4,lista!$X$3,"nincs kiválasztva szakma"))</f>
        <v>nincs kiválasztva szakma</v>
      </c>
      <c r="L75" s="83"/>
      <c r="M75" s="84"/>
      <c r="N75" s="81"/>
      <c r="O75" s="85" t="str">
        <f t="shared" si="3"/>
        <v/>
      </c>
    </row>
    <row r="76" spans="1:15" ht="54" customHeight="1" x14ac:dyDescent="0.25">
      <c r="A76" s="26" t="str">
        <f>IFERROR(VLOOKUP(B76,lista!$B$2:$C$46,2,0),"")</f>
        <v/>
      </c>
      <c r="B76" s="27"/>
      <c r="C76" s="27"/>
      <c r="D76" s="83"/>
      <c r="E76" s="81"/>
      <c r="F76" s="82" t="str">
        <f>IFERROR(VLOOKUP($E76,Szakmajegyzék!$C$4:$G$180,2,FALSE),"nincs kiválasztva szakma")</f>
        <v>nincs kiválasztva szakma</v>
      </c>
      <c r="G76" s="82" t="str">
        <f>IFERROR(VLOOKUP($E76,Szakmajegyzék!$C$4:$G$180,3,FALSE),"nincs kiválasztva szakma")</f>
        <v>nincs kiválasztva szakma</v>
      </c>
      <c r="H76" s="82" t="str">
        <f>IFERROR(VLOOKUP($E76,Szakmajegyzék!$C$4:$G$180,4,FALSE),"nincs kiválasztva szakma")</f>
        <v>nincs kiválasztva szakma</v>
      </c>
      <c r="I76" s="82" t="str">
        <f>IFERROR(VLOOKUP($E76,Szakmajegyzék!$C$4:$G$180,5,FALSE),"nincs kiválasztva szakma")</f>
        <v>nincs kiválasztva szakma</v>
      </c>
      <c r="J76" s="82" t="str">
        <f>IFERROR(VLOOKUP($E76,Szakmajegyzék!$C$4:$M$180,11,FALSE),"nincs kiválasztva szakma")</f>
        <v>nincs kiválasztva szakma</v>
      </c>
      <c r="K76" s="192" t="str">
        <f>IF(F76=5,lista!$X$2,IF(F76=4,lista!$X$3,"nincs kiválasztva szakma"))</f>
        <v>nincs kiválasztva szakma</v>
      </c>
      <c r="L76" s="83"/>
      <c r="M76" s="84"/>
      <c r="N76" s="81"/>
      <c r="O76" s="85" t="str">
        <f t="shared" si="3"/>
        <v/>
      </c>
    </row>
    <row r="77" spans="1:15" ht="54" customHeight="1" x14ac:dyDescent="0.25">
      <c r="A77" s="26" t="str">
        <f>IFERROR(VLOOKUP(B77,lista!$B$2:$C$46,2,0),"")</f>
        <v/>
      </c>
      <c r="B77" s="27"/>
      <c r="C77" s="27"/>
      <c r="D77" s="83"/>
      <c r="E77" s="81"/>
      <c r="F77" s="82" t="str">
        <f>IFERROR(VLOOKUP($E77,Szakmajegyzék!$C$4:$G$180,2,FALSE),"nincs kiválasztva szakma")</f>
        <v>nincs kiválasztva szakma</v>
      </c>
      <c r="G77" s="82" t="str">
        <f>IFERROR(VLOOKUP($E77,Szakmajegyzék!$C$4:$G$180,3,FALSE),"nincs kiválasztva szakma")</f>
        <v>nincs kiválasztva szakma</v>
      </c>
      <c r="H77" s="82" t="str">
        <f>IFERROR(VLOOKUP($E77,Szakmajegyzék!$C$4:$G$180,4,FALSE),"nincs kiválasztva szakma")</f>
        <v>nincs kiválasztva szakma</v>
      </c>
      <c r="I77" s="82" t="str">
        <f>IFERROR(VLOOKUP($E77,Szakmajegyzék!$C$4:$G$180,5,FALSE),"nincs kiválasztva szakma")</f>
        <v>nincs kiválasztva szakma</v>
      </c>
      <c r="J77" s="82" t="str">
        <f>IFERROR(VLOOKUP($E77,Szakmajegyzék!$C$4:$M$180,11,FALSE),"nincs kiválasztva szakma")</f>
        <v>nincs kiválasztva szakma</v>
      </c>
      <c r="K77" s="192" t="str">
        <f>IF(F77=5,lista!$X$2,IF(F77=4,lista!$X$3,"nincs kiválasztva szakma"))</f>
        <v>nincs kiválasztva szakma</v>
      </c>
      <c r="L77" s="83"/>
      <c r="M77" s="84"/>
      <c r="N77" s="81"/>
      <c r="O77" s="85" t="str">
        <f t="shared" si="3"/>
        <v/>
      </c>
    </row>
    <row r="78" spans="1:15" ht="54" customHeight="1" x14ac:dyDescent="0.25">
      <c r="A78" s="26" t="str">
        <f>IFERROR(VLOOKUP(B78,lista!$B$2:$C$46,2,0),"")</f>
        <v/>
      </c>
      <c r="B78" s="27"/>
      <c r="C78" s="27"/>
      <c r="D78" s="83"/>
      <c r="E78" s="81"/>
      <c r="F78" s="82" t="str">
        <f>IFERROR(VLOOKUP($E78,Szakmajegyzék!$C$4:$G$180,2,FALSE),"nincs kiválasztva szakma")</f>
        <v>nincs kiválasztva szakma</v>
      </c>
      <c r="G78" s="82" t="str">
        <f>IFERROR(VLOOKUP($E78,Szakmajegyzék!$C$4:$G$180,3,FALSE),"nincs kiválasztva szakma")</f>
        <v>nincs kiválasztva szakma</v>
      </c>
      <c r="H78" s="82" t="str">
        <f>IFERROR(VLOOKUP($E78,Szakmajegyzék!$C$4:$G$180,4,FALSE),"nincs kiválasztva szakma")</f>
        <v>nincs kiválasztva szakma</v>
      </c>
      <c r="I78" s="82" t="str">
        <f>IFERROR(VLOOKUP($E78,Szakmajegyzék!$C$4:$G$180,5,FALSE),"nincs kiválasztva szakma")</f>
        <v>nincs kiválasztva szakma</v>
      </c>
      <c r="J78" s="82" t="str">
        <f>IFERROR(VLOOKUP($E78,Szakmajegyzék!$C$4:$M$180,11,FALSE),"nincs kiválasztva szakma")</f>
        <v>nincs kiválasztva szakma</v>
      </c>
      <c r="K78" s="192" t="str">
        <f>IF(F78=5,lista!$X$2,IF(F78=4,lista!$X$3,"nincs kiválasztva szakma"))</f>
        <v>nincs kiválasztva szakma</v>
      </c>
      <c r="L78" s="83"/>
      <c r="M78" s="84"/>
      <c r="N78" s="81"/>
      <c r="O78" s="85" t="str">
        <f t="shared" si="3"/>
        <v/>
      </c>
    </row>
    <row r="79" spans="1:15" ht="54" customHeight="1" x14ac:dyDescent="0.25">
      <c r="A79" s="26" t="str">
        <f>IFERROR(VLOOKUP(B79,lista!$B$2:$C$46,2,0),"")</f>
        <v/>
      </c>
      <c r="B79" s="27"/>
      <c r="C79" s="27"/>
      <c r="D79" s="83"/>
      <c r="E79" s="81"/>
      <c r="F79" s="82" t="str">
        <f>IFERROR(VLOOKUP($E79,Szakmajegyzék!$C$4:$G$180,2,FALSE),"nincs kiválasztva szakma")</f>
        <v>nincs kiválasztva szakma</v>
      </c>
      <c r="G79" s="82" t="str">
        <f>IFERROR(VLOOKUP($E79,Szakmajegyzék!$C$4:$G$180,3,FALSE),"nincs kiválasztva szakma")</f>
        <v>nincs kiválasztva szakma</v>
      </c>
      <c r="H79" s="82" t="str">
        <f>IFERROR(VLOOKUP($E79,Szakmajegyzék!$C$4:$G$180,4,FALSE),"nincs kiválasztva szakma")</f>
        <v>nincs kiválasztva szakma</v>
      </c>
      <c r="I79" s="82" t="str">
        <f>IFERROR(VLOOKUP($E79,Szakmajegyzék!$C$4:$G$180,5,FALSE),"nincs kiválasztva szakma")</f>
        <v>nincs kiválasztva szakma</v>
      </c>
      <c r="J79" s="82" t="str">
        <f>IFERROR(VLOOKUP($E79,Szakmajegyzék!$C$4:$M$180,11,FALSE),"nincs kiválasztva szakma")</f>
        <v>nincs kiválasztva szakma</v>
      </c>
      <c r="K79" s="192" t="str">
        <f>IF(F79=5,lista!$X$2,IF(F79=4,lista!$X$3,"nincs kiválasztva szakma"))</f>
        <v>nincs kiválasztva szakma</v>
      </c>
      <c r="L79" s="83"/>
      <c r="M79" s="84"/>
      <c r="N79" s="81"/>
      <c r="O79" s="85" t="str">
        <f t="shared" si="3"/>
        <v/>
      </c>
    </row>
    <row r="80" spans="1:15" ht="54" customHeight="1" x14ac:dyDescent="0.25">
      <c r="A80" s="26" t="str">
        <f>IFERROR(VLOOKUP(B80,lista!$B$2:$C$46,2,0),"")</f>
        <v/>
      </c>
      <c r="B80" s="27"/>
      <c r="C80" s="27"/>
      <c r="D80" s="83"/>
      <c r="E80" s="81"/>
      <c r="F80" s="82" t="str">
        <f>IFERROR(VLOOKUP($E80,Szakmajegyzék!$C$4:$G$180,2,FALSE),"nincs kiválasztva szakma")</f>
        <v>nincs kiválasztva szakma</v>
      </c>
      <c r="G80" s="82" t="str">
        <f>IFERROR(VLOOKUP($E80,Szakmajegyzék!$C$4:$G$180,3,FALSE),"nincs kiválasztva szakma")</f>
        <v>nincs kiválasztva szakma</v>
      </c>
      <c r="H80" s="82" t="str">
        <f>IFERROR(VLOOKUP($E80,Szakmajegyzék!$C$4:$G$180,4,FALSE),"nincs kiválasztva szakma")</f>
        <v>nincs kiválasztva szakma</v>
      </c>
      <c r="I80" s="82" t="str">
        <f>IFERROR(VLOOKUP($E80,Szakmajegyzék!$C$4:$G$180,5,FALSE),"nincs kiválasztva szakma")</f>
        <v>nincs kiválasztva szakma</v>
      </c>
      <c r="J80" s="82" t="str">
        <f>IFERROR(VLOOKUP($E80,Szakmajegyzék!$C$4:$M$180,11,FALSE),"nincs kiválasztva szakma")</f>
        <v>nincs kiválasztva szakma</v>
      </c>
      <c r="K80" s="192" t="str">
        <f>IF(F80=5,lista!$X$2,IF(F80=4,lista!$X$3,"nincs kiválasztva szakma"))</f>
        <v>nincs kiválasztva szakma</v>
      </c>
      <c r="L80" s="83"/>
      <c r="M80" s="84"/>
      <c r="N80" s="81"/>
      <c r="O80" s="85" t="str">
        <f t="shared" si="3"/>
        <v/>
      </c>
    </row>
    <row r="81" spans="1:15" ht="54" customHeight="1" x14ac:dyDescent="0.25">
      <c r="A81" s="26" t="str">
        <f>IFERROR(VLOOKUP(B81,lista!$B$2:$C$46,2,0),"")</f>
        <v/>
      </c>
      <c r="B81" s="27"/>
      <c r="C81" s="27"/>
      <c r="D81" s="83"/>
      <c r="E81" s="81"/>
      <c r="F81" s="82" t="str">
        <f>IFERROR(VLOOKUP($E81,Szakmajegyzék!$C$4:$G$180,2,FALSE),"nincs kiválasztva szakma")</f>
        <v>nincs kiválasztva szakma</v>
      </c>
      <c r="G81" s="82" t="str">
        <f>IFERROR(VLOOKUP($E81,Szakmajegyzék!$C$4:$G$180,3,FALSE),"nincs kiválasztva szakma")</f>
        <v>nincs kiválasztva szakma</v>
      </c>
      <c r="H81" s="82" t="str">
        <f>IFERROR(VLOOKUP($E81,Szakmajegyzék!$C$4:$G$180,4,FALSE),"nincs kiválasztva szakma")</f>
        <v>nincs kiválasztva szakma</v>
      </c>
      <c r="I81" s="82" t="str">
        <f>IFERROR(VLOOKUP($E81,Szakmajegyzék!$C$4:$G$180,5,FALSE),"nincs kiválasztva szakma")</f>
        <v>nincs kiválasztva szakma</v>
      </c>
      <c r="J81" s="82" t="str">
        <f>IFERROR(VLOOKUP($E81,Szakmajegyzék!$C$4:$M$180,11,FALSE),"nincs kiválasztva szakma")</f>
        <v>nincs kiválasztva szakma</v>
      </c>
      <c r="K81" s="192" t="str">
        <f>IF(F81=5,lista!$X$2,IF(F81=4,lista!$X$3,"nincs kiválasztva szakma"))</f>
        <v>nincs kiválasztva szakma</v>
      </c>
      <c r="L81" s="83"/>
      <c r="M81" s="84"/>
      <c r="N81" s="81"/>
      <c r="O81" s="85" t="str">
        <f t="shared" si="3"/>
        <v/>
      </c>
    </row>
    <row r="82" spans="1:15" ht="54" customHeight="1" x14ac:dyDescent="0.25">
      <c r="A82" s="26" t="str">
        <f>IFERROR(VLOOKUP(B82,lista!$B$2:$C$46,2,0),"")</f>
        <v/>
      </c>
      <c r="B82" s="27"/>
      <c r="C82" s="27"/>
      <c r="D82" s="83"/>
      <c r="E82" s="81"/>
      <c r="F82" s="82" t="str">
        <f>IFERROR(VLOOKUP($E82,Szakmajegyzék!$C$4:$G$180,2,FALSE),"nincs kiválasztva szakma")</f>
        <v>nincs kiválasztva szakma</v>
      </c>
      <c r="G82" s="82" t="str">
        <f>IFERROR(VLOOKUP($E82,Szakmajegyzék!$C$4:$G$180,3,FALSE),"nincs kiválasztva szakma")</f>
        <v>nincs kiválasztva szakma</v>
      </c>
      <c r="H82" s="82" t="str">
        <f>IFERROR(VLOOKUP($E82,Szakmajegyzék!$C$4:$G$180,4,FALSE),"nincs kiválasztva szakma")</f>
        <v>nincs kiválasztva szakma</v>
      </c>
      <c r="I82" s="82" t="str">
        <f>IFERROR(VLOOKUP($E82,Szakmajegyzék!$C$4:$G$180,5,FALSE),"nincs kiválasztva szakma")</f>
        <v>nincs kiválasztva szakma</v>
      </c>
      <c r="J82" s="82" t="str">
        <f>IFERROR(VLOOKUP($E82,Szakmajegyzék!$C$4:$M$180,11,FALSE),"nincs kiválasztva szakma")</f>
        <v>nincs kiválasztva szakma</v>
      </c>
      <c r="K82" s="192" t="str">
        <f>IF(F82=5,lista!$X$2,IF(F82=4,lista!$X$3,"nincs kiválasztva szakma"))</f>
        <v>nincs kiválasztva szakma</v>
      </c>
      <c r="L82" s="83"/>
      <c r="M82" s="84"/>
      <c r="N82" s="81"/>
      <c r="O82" s="85" t="str">
        <f t="shared" si="3"/>
        <v/>
      </c>
    </row>
    <row r="83" spans="1:15" ht="54" customHeight="1" x14ac:dyDescent="0.25">
      <c r="A83" s="26" t="str">
        <f>IFERROR(VLOOKUP(B83,lista!$B$2:$C$46,2,0),"")</f>
        <v/>
      </c>
      <c r="B83" s="27"/>
      <c r="C83" s="27"/>
      <c r="D83" s="83"/>
      <c r="E83" s="81"/>
      <c r="F83" s="82" t="str">
        <f>IFERROR(VLOOKUP($E83,Szakmajegyzék!$C$4:$G$180,2,FALSE),"nincs kiválasztva szakma")</f>
        <v>nincs kiválasztva szakma</v>
      </c>
      <c r="G83" s="82" t="str">
        <f>IFERROR(VLOOKUP($E83,Szakmajegyzék!$C$4:$G$180,3,FALSE),"nincs kiválasztva szakma")</f>
        <v>nincs kiválasztva szakma</v>
      </c>
      <c r="H83" s="82" t="str">
        <f>IFERROR(VLOOKUP($E83,Szakmajegyzék!$C$4:$G$180,4,FALSE),"nincs kiválasztva szakma")</f>
        <v>nincs kiválasztva szakma</v>
      </c>
      <c r="I83" s="82" t="str">
        <f>IFERROR(VLOOKUP($E83,Szakmajegyzék!$C$4:$G$180,5,FALSE),"nincs kiválasztva szakma")</f>
        <v>nincs kiválasztva szakma</v>
      </c>
      <c r="J83" s="82" t="str">
        <f>IFERROR(VLOOKUP($E83,Szakmajegyzék!$C$4:$M$180,11,FALSE),"nincs kiválasztva szakma")</f>
        <v>nincs kiválasztva szakma</v>
      </c>
      <c r="K83" s="192" t="str">
        <f>IF(F83=5,lista!$X$2,IF(F83=4,lista!$X$3,"nincs kiválasztva szakma"))</f>
        <v>nincs kiválasztva szakma</v>
      </c>
      <c r="L83" s="83"/>
      <c r="M83" s="84"/>
      <c r="N83" s="81"/>
      <c r="O83" s="85" t="str">
        <f t="shared" si="3"/>
        <v/>
      </c>
    </row>
    <row r="84" spans="1:15" ht="54" customHeight="1" x14ac:dyDescent="0.25">
      <c r="A84" s="26" t="str">
        <f>IFERROR(VLOOKUP(B84,lista!$B$2:$C$46,2,0),"")</f>
        <v/>
      </c>
      <c r="B84" s="27"/>
      <c r="C84" s="27"/>
      <c r="D84" s="83"/>
      <c r="E84" s="81"/>
      <c r="F84" s="82" t="str">
        <f>IFERROR(VLOOKUP($E84,Szakmajegyzék!$C$4:$G$180,2,FALSE),"nincs kiválasztva szakma")</f>
        <v>nincs kiválasztva szakma</v>
      </c>
      <c r="G84" s="82" t="str">
        <f>IFERROR(VLOOKUP($E84,Szakmajegyzék!$C$4:$G$180,3,FALSE),"nincs kiválasztva szakma")</f>
        <v>nincs kiválasztva szakma</v>
      </c>
      <c r="H84" s="82" t="str">
        <f>IFERROR(VLOOKUP($E84,Szakmajegyzék!$C$4:$G$180,4,FALSE),"nincs kiválasztva szakma")</f>
        <v>nincs kiválasztva szakma</v>
      </c>
      <c r="I84" s="82" t="str">
        <f>IFERROR(VLOOKUP($E84,Szakmajegyzék!$C$4:$G$180,5,FALSE),"nincs kiválasztva szakma")</f>
        <v>nincs kiválasztva szakma</v>
      </c>
      <c r="J84" s="82" t="str">
        <f>IFERROR(VLOOKUP($E84,Szakmajegyzék!$C$4:$M$180,11,FALSE),"nincs kiválasztva szakma")</f>
        <v>nincs kiválasztva szakma</v>
      </c>
      <c r="K84" s="192" t="str">
        <f>IF(F84=5,lista!$X$2,IF(F84=4,lista!$X$3,"nincs kiválasztva szakma"))</f>
        <v>nincs kiválasztva szakma</v>
      </c>
      <c r="L84" s="83"/>
      <c r="M84" s="84"/>
      <c r="N84" s="81"/>
      <c r="O84" s="85" t="str">
        <f t="shared" si="3"/>
        <v/>
      </c>
    </row>
    <row r="85" spans="1:15" ht="54" customHeight="1" x14ac:dyDescent="0.25">
      <c r="A85" s="26" t="str">
        <f>IFERROR(VLOOKUP(B85,lista!$B$2:$C$46,2,0),"")</f>
        <v/>
      </c>
      <c r="B85" s="27"/>
      <c r="C85" s="27"/>
      <c r="D85" s="83"/>
      <c r="E85" s="81"/>
      <c r="F85" s="82" t="str">
        <f>IFERROR(VLOOKUP($E85,Szakmajegyzék!$C$4:$G$180,2,FALSE),"nincs kiválasztva szakma")</f>
        <v>nincs kiválasztva szakma</v>
      </c>
      <c r="G85" s="82" t="str">
        <f>IFERROR(VLOOKUP($E85,Szakmajegyzék!$C$4:$G$180,3,FALSE),"nincs kiválasztva szakma")</f>
        <v>nincs kiválasztva szakma</v>
      </c>
      <c r="H85" s="82" t="str">
        <f>IFERROR(VLOOKUP($E85,Szakmajegyzék!$C$4:$G$180,4,FALSE),"nincs kiválasztva szakma")</f>
        <v>nincs kiválasztva szakma</v>
      </c>
      <c r="I85" s="82" t="str">
        <f>IFERROR(VLOOKUP($E85,Szakmajegyzék!$C$4:$G$180,5,FALSE),"nincs kiválasztva szakma")</f>
        <v>nincs kiválasztva szakma</v>
      </c>
      <c r="J85" s="82" t="str">
        <f>IFERROR(VLOOKUP($E85,Szakmajegyzék!$C$4:$M$180,11,FALSE),"nincs kiválasztva szakma")</f>
        <v>nincs kiválasztva szakma</v>
      </c>
      <c r="K85" s="192" t="str">
        <f>IF(F85=5,lista!$X$2,IF(F85=4,lista!$X$3,"nincs kiválasztva szakma"))</f>
        <v>nincs kiválasztva szakma</v>
      </c>
      <c r="L85" s="83"/>
      <c r="M85" s="84"/>
      <c r="N85" s="81"/>
      <c r="O85" s="85" t="str">
        <f t="shared" si="3"/>
        <v/>
      </c>
    </row>
    <row r="86" spans="1:15" ht="54" customHeight="1" x14ac:dyDescent="0.25">
      <c r="A86" s="26" t="str">
        <f>IFERROR(VLOOKUP(B86,lista!$B$2:$C$46,2,0),"")</f>
        <v/>
      </c>
      <c r="B86" s="27"/>
      <c r="C86" s="27"/>
      <c r="D86" s="83"/>
      <c r="E86" s="81"/>
      <c r="F86" s="82" t="str">
        <f>IFERROR(VLOOKUP($E86,Szakmajegyzék!$C$4:$G$180,2,FALSE),"nincs kiválasztva szakma")</f>
        <v>nincs kiválasztva szakma</v>
      </c>
      <c r="G86" s="82" t="str">
        <f>IFERROR(VLOOKUP($E86,Szakmajegyzék!$C$4:$G$180,3,FALSE),"nincs kiválasztva szakma")</f>
        <v>nincs kiválasztva szakma</v>
      </c>
      <c r="H86" s="82" t="str">
        <f>IFERROR(VLOOKUP($E86,Szakmajegyzék!$C$4:$G$180,4,FALSE),"nincs kiválasztva szakma")</f>
        <v>nincs kiválasztva szakma</v>
      </c>
      <c r="I86" s="82" t="str">
        <f>IFERROR(VLOOKUP($E86,Szakmajegyzék!$C$4:$G$180,5,FALSE),"nincs kiválasztva szakma")</f>
        <v>nincs kiválasztva szakma</v>
      </c>
      <c r="J86" s="82" t="str">
        <f>IFERROR(VLOOKUP($E86,Szakmajegyzék!$C$4:$M$180,11,FALSE),"nincs kiválasztva szakma")</f>
        <v>nincs kiválasztva szakma</v>
      </c>
      <c r="K86" s="192" t="str">
        <f>IF(F86=5,lista!$X$2,IF(F86=4,lista!$X$3,"nincs kiválasztva szakma"))</f>
        <v>nincs kiválasztva szakma</v>
      </c>
      <c r="L86" s="83"/>
      <c r="M86" s="84"/>
      <c r="N86" s="81"/>
      <c r="O86" s="85" t="str">
        <f t="shared" si="3"/>
        <v/>
      </c>
    </row>
    <row r="87" spans="1:15" ht="54" customHeight="1" x14ac:dyDescent="0.25">
      <c r="A87" s="26" t="str">
        <f>IFERROR(VLOOKUP(B87,lista!$B$2:$C$46,2,0),"")</f>
        <v/>
      </c>
      <c r="B87" s="27"/>
      <c r="C87" s="27"/>
      <c r="D87" s="83"/>
      <c r="E87" s="81"/>
      <c r="F87" s="82" t="str">
        <f>IFERROR(VLOOKUP($E87,Szakmajegyzék!$C$4:$G$180,2,FALSE),"nincs kiválasztva szakma")</f>
        <v>nincs kiválasztva szakma</v>
      </c>
      <c r="G87" s="82" t="str">
        <f>IFERROR(VLOOKUP($E87,Szakmajegyzék!$C$4:$G$180,3,FALSE),"nincs kiválasztva szakma")</f>
        <v>nincs kiválasztva szakma</v>
      </c>
      <c r="H87" s="82" t="str">
        <f>IFERROR(VLOOKUP($E87,Szakmajegyzék!$C$4:$G$180,4,FALSE),"nincs kiválasztva szakma")</f>
        <v>nincs kiválasztva szakma</v>
      </c>
      <c r="I87" s="82" t="str">
        <f>IFERROR(VLOOKUP($E87,Szakmajegyzék!$C$4:$G$180,5,FALSE),"nincs kiválasztva szakma")</f>
        <v>nincs kiválasztva szakma</v>
      </c>
      <c r="J87" s="82" t="str">
        <f>IFERROR(VLOOKUP($E87,Szakmajegyzék!$C$4:$M$180,11,FALSE),"nincs kiválasztva szakma")</f>
        <v>nincs kiválasztva szakma</v>
      </c>
      <c r="K87" s="192" t="str">
        <f>IF(F87=5,lista!$X$2,IF(F87=4,lista!$X$3,"nincs kiválasztva szakma"))</f>
        <v>nincs kiválasztva szakma</v>
      </c>
      <c r="L87" s="83"/>
      <c r="M87" s="84"/>
      <c r="N87" s="81"/>
      <c r="O87" s="85" t="str">
        <f t="shared" si="3"/>
        <v/>
      </c>
    </row>
    <row r="88" spans="1:15" ht="54" customHeight="1" x14ac:dyDescent="0.25">
      <c r="A88" s="26" t="str">
        <f>IFERROR(VLOOKUP(B88,lista!$B$2:$C$46,2,0),"")</f>
        <v/>
      </c>
      <c r="B88" s="27"/>
      <c r="C88" s="27"/>
      <c r="D88" s="83"/>
      <c r="E88" s="81"/>
      <c r="F88" s="82" t="str">
        <f>IFERROR(VLOOKUP($E88,Szakmajegyzék!$C$4:$G$180,2,FALSE),"nincs kiválasztva szakma")</f>
        <v>nincs kiválasztva szakma</v>
      </c>
      <c r="G88" s="82" t="str">
        <f>IFERROR(VLOOKUP($E88,Szakmajegyzék!$C$4:$G$180,3,FALSE),"nincs kiválasztva szakma")</f>
        <v>nincs kiválasztva szakma</v>
      </c>
      <c r="H88" s="82" t="str">
        <f>IFERROR(VLOOKUP($E88,Szakmajegyzék!$C$4:$G$180,4,FALSE),"nincs kiválasztva szakma")</f>
        <v>nincs kiválasztva szakma</v>
      </c>
      <c r="I88" s="82" t="str">
        <f>IFERROR(VLOOKUP($E88,Szakmajegyzék!$C$4:$G$180,5,FALSE),"nincs kiválasztva szakma")</f>
        <v>nincs kiválasztva szakma</v>
      </c>
      <c r="J88" s="82" t="str">
        <f>IFERROR(VLOOKUP($E88,Szakmajegyzék!$C$4:$M$180,11,FALSE),"nincs kiválasztva szakma")</f>
        <v>nincs kiválasztva szakma</v>
      </c>
      <c r="K88" s="192" t="str">
        <f>IF(F88=5,lista!$X$2,IF(F88=4,lista!$X$3,"nincs kiválasztva szakma"))</f>
        <v>nincs kiválasztva szakma</v>
      </c>
      <c r="L88" s="83"/>
      <c r="M88" s="84"/>
      <c r="N88" s="81"/>
      <c r="O88" s="85" t="str">
        <f t="shared" si="3"/>
        <v/>
      </c>
    </row>
    <row r="89" spans="1:15" ht="54" customHeight="1" x14ac:dyDescent="0.25">
      <c r="A89" s="26" t="str">
        <f>IFERROR(VLOOKUP(B89,lista!$B$2:$C$46,2,0),"")</f>
        <v/>
      </c>
      <c r="B89" s="27"/>
      <c r="C89" s="27"/>
      <c r="D89" s="83"/>
      <c r="E89" s="81"/>
      <c r="F89" s="82" t="str">
        <f>IFERROR(VLOOKUP($E89,Szakmajegyzék!$C$4:$G$180,2,FALSE),"nincs kiválasztva szakma")</f>
        <v>nincs kiválasztva szakma</v>
      </c>
      <c r="G89" s="82" t="str">
        <f>IFERROR(VLOOKUP($E89,Szakmajegyzék!$C$4:$G$180,3,FALSE),"nincs kiválasztva szakma")</f>
        <v>nincs kiválasztva szakma</v>
      </c>
      <c r="H89" s="82" t="str">
        <f>IFERROR(VLOOKUP($E89,Szakmajegyzék!$C$4:$G$180,4,FALSE),"nincs kiválasztva szakma")</f>
        <v>nincs kiválasztva szakma</v>
      </c>
      <c r="I89" s="82" t="str">
        <f>IFERROR(VLOOKUP($E89,Szakmajegyzék!$C$4:$G$180,5,FALSE),"nincs kiválasztva szakma")</f>
        <v>nincs kiválasztva szakma</v>
      </c>
      <c r="J89" s="82" t="str">
        <f>IFERROR(VLOOKUP($E89,Szakmajegyzék!$C$4:$M$180,11,FALSE),"nincs kiválasztva szakma")</f>
        <v>nincs kiválasztva szakma</v>
      </c>
      <c r="K89" s="192" t="str">
        <f>IF(F89=5,lista!$X$2,IF(F89=4,lista!$X$3,"nincs kiválasztva szakma"))</f>
        <v>nincs kiválasztva szakma</v>
      </c>
      <c r="L89" s="83"/>
      <c r="M89" s="84"/>
      <c r="N89" s="81"/>
      <c r="O89" s="85" t="str">
        <f t="shared" si="3"/>
        <v/>
      </c>
    </row>
    <row r="90" spans="1:15" ht="54" customHeight="1" x14ac:dyDescent="0.25">
      <c r="A90" s="26" t="str">
        <f>IFERROR(VLOOKUP(B90,lista!$B$2:$C$46,2,0),"")</f>
        <v/>
      </c>
      <c r="B90" s="27"/>
      <c r="C90" s="27"/>
      <c r="D90" s="83"/>
      <c r="E90" s="81"/>
      <c r="F90" s="82" t="str">
        <f>IFERROR(VLOOKUP($E90,Szakmajegyzék!$C$4:$G$180,2,FALSE),"nincs kiválasztva szakma")</f>
        <v>nincs kiválasztva szakma</v>
      </c>
      <c r="G90" s="82" t="str">
        <f>IFERROR(VLOOKUP($E90,Szakmajegyzék!$C$4:$G$180,3,FALSE),"nincs kiválasztva szakma")</f>
        <v>nincs kiválasztva szakma</v>
      </c>
      <c r="H90" s="82" t="str">
        <f>IFERROR(VLOOKUP($E90,Szakmajegyzék!$C$4:$G$180,4,FALSE),"nincs kiválasztva szakma")</f>
        <v>nincs kiválasztva szakma</v>
      </c>
      <c r="I90" s="82" t="str">
        <f>IFERROR(VLOOKUP($E90,Szakmajegyzék!$C$4:$G$180,5,FALSE),"nincs kiválasztva szakma")</f>
        <v>nincs kiválasztva szakma</v>
      </c>
      <c r="J90" s="82" t="str">
        <f>IFERROR(VLOOKUP($E90,Szakmajegyzék!$C$4:$M$180,11,FALSE),"nincs kiválasztva szakma")</f>
        <v>nincs kiválasztva szakma</v>
      </c>
      <c r="K90" s="192" t="str">
        <f>IF(F90=5,lista!$X$2,IF(F90=4,lista!$X$3,"nincs kiválasztva szakma"))</f>
        <v>nincs kiválasztva szakma</v>
      </c>
      <c r="L90" s="83"/>
      <c r="M90" s="84"/>
      <c r="N90" s="81"/>
      <c r="O90" s="85" t="str">
        <f t="shared" si="3"/>
        <v/>
      </c>
    </row>
    <row r="91" spans="1:15" ht="54" customHeight="1" x14ac:dyDescent="0.25">
      <c r="A91" s="26" t="str">
        <f>IFERROR(VLOOKUP(B91,lista!$B$2:$C$46,2,0),"")</f>
        <v/>
      </c>
      <c r="B91" s="27"/>
      <c r="C91" s="27"/>
      <c r="D91" s="83"/>
      <c r="E91" s="81"/>
      <c r="F91" s="82" t="str">
        <f>IFERROR(VLOOKUP($E91,Szakmajegyzék!$C$4:$G$180,2,FALSE),"nincs kiválasztva szakma")</f>
        <v>nincs kiválasztva szakma</v>
      </c>
      <c r="G91" s="82" t="str">
        <f>IFERROR(VLOOKUP($E91,Szakmajegyzék!$C$4:$G$180,3,FALSE),"nincs kiválasztva szakma")</f>
        <v>nincs kiválasztva szakma</v>
      </c>
      <c r="H91" s="82" t="str">
        <f>IFERROR(VLOOKUP($E91,Szakmajegyzék!$C$4:$G$180,4,FALSE),"nincs kiválasztva szakma")</f>
        <v>nincs kiválasztva szakma</v>
      </c>
      <c r="I91" s="82" t="str">
        <f>IFERROR(VLOOKUP($E91,Szakmajegyzék!$C$4:$G$180,5,FALSE),"nincs kiválasztva szakma")</f>
        <v>nincs kiválasztva szakma</v>
      </c>
      <c r="J91" s="82" t="str">
        <f>IFERROR(VLOOKUP($E91,Szakmajegyzék!$C$4:$M$180,11,FALSE),"nincs kiválasztva szakma")</f>
        <v>nincs kiválasztva szakma</v>
      </c>
      <c r="K91" s="192" t="str">
        <f>IF(F91=5,lista!$X$2,IF(F91=4,lista!$X$3,"nincs kiválasztva szakma"))</f>
        <v>nincs kiválasztva szakma</v>
      </c>
      <c r="L91" s="83"/>
      <c r="M91" s="84"/>
      <c r="N91" s="81"/>
      <c r="O91" s="85" t="str">
        <f t="shared" si="3"/>
        <v/>
      </c>
    </row>
    <row r="92" spans="1:15" ht="54" customHeight="1" x14ac:dyDescent="0.25">
      <c r="A92" s="26" t="str">
        <f>IFERROR(VLOOKUP(B92,lista!$B$2:$C$46,2,0),"")</f>
        <v/>
      </c>
      <c r="B92" s="27"/>
      <c r="C92" s="27"/>
      <c r="D92" s="83"/>
      <c r="E92" s="81"/>
      <c r="F92" s="82" t="str">
        <f>IFERROR(VLOOKUP($E92,Szakmajegyzék!$C$4:$G$180,2,FALSE),"nincs kiválasztva szakma")</f>
        <v>nincs kiválasztva szakma</v>
      </c>
      <c r="G92" s="82" t="str">
        <f>IFERROR(VLOOKUP($E92,Szakmajegyzék!$C$4:$G$180,3,FALSE),"nincs kiválasztva szakma")</f>
        <v>nincs kiválasztva szakma</v>
      </c>
      <c r="H92" s="82" t="str">
        <f>IFERROR(VLOOKUP($E92,Szakmajegyzék!$C$4:$G$180,4,FALSE),"nincs kiválasztva szakma")</f>
        <v>nincs kiválasztva szakma</v>
      </c>
      <c r="I92" s="82" t="str">
        <f>IFERROR(VLOOKUP($E92,Szakmajegyzék!$C$4:$G$180,5,FALSE),"nincs kiválasztva szakma")</f>
        <v>nincs kiválasztva szakma</v>
      </c>
      <c r="J92" s="82" t="str">
        <f>IFERROR(VLOOKUP($E92,Szakmajegyzék!$C$4:$M$180,11,FALSE),"nincs kiválasztva szakma")</f>
        <v>nincs kiválasztva szakma</v>
      </c>
      <c r="K92" s="192" t="str">
        <f>IF(F92=5,lista!$X$2,IF(F92=4,lista!$X$3,"nincs kiválasztva szakma"))</f>
        <v>nincs kiválasztva szakma</v>
      </c>
      <c r="L92" s="83"/>
      <c r="M92" s="84"/>
      <c r="N92" s="81"/>
      <c r="O92" s="85" t="str">
        <f t="shared" si="3"/>
        <v/>
      </c>
    </row>
    <row r="93" spans="1:15" ht="54" customHeight="1" x14ac:dyDescent="0.25">
      <c r="A93" s="26" t="str">
        <f>IFERROR(VLOOKUP(B93,lista!$B$2:$C$46,2,0),"")</f>
        <v/>
      </c>
      <c r="B93" s="27"/>
      <c r="C93" s="27"/>
      <c r="D93" s="83"/>
      <c r="E93" s="81"/>
      <c r="F93" s="82" t="str">
        <f>IFERROR(VLOOKUP($E93,Szakmajegyzék!$C$4:$G$180,2,FALSE),"nincs kiválasztva szakma")</f>
        <v>nincs kiválasztva szakma</v>
      </c>
      <c r="G93" s="82" t="str">
        <f>IFERROR(VLOOKUP($E93,Szakmajegyzék!$C$4:$G$180,3,FALSE),"nincs kiválasztva szakma")</f>
        <v>nincs kiválasztva szakma</v>
      </c>
      <c r="H93" s="82" t="str">
        <f>IFERROR(VLOOKUP($E93,Szakmajegyzék!$C$4:$G$180,4,FALSE),"nincs kiválasztva szakma")</f>
        <v>nincs kiválasztva szakma</v>
      </c>
      <c r="I93" s="82" t="str">
        <f>IFERROR(VLOOKUP($E93,Szakmajegyzék!$C$4:$G$180,5,FALSE),"nincs kiválasztva szakma")</f>
        <v>nincs kiválasztva szakma</v>
      </c>
      <c r="J93" s="82" t="str">
        <f>IFERROR(VLOOKUP($E93,Szakmajegyzék!$C$4:$M$180,11,FALSE),"nincs kiválasztva szakma")</f>
        <v>nincs kiválasztva szakma</v>
      </c>
      <c r="K93" s="192" t="str">
        <f>IF(F93=5,lista!$X$2,IF(F93=4,lista!$X$3,"nincs kiválasztva szakma"))</f>
        <v>nincs kiválasztva szakma</v>
      </c>
      <c r="L93" s="83"/>
      <c r="M93" s="84"/>
      <c r="N93" s="81"/>
      <c r="O93" s="85" t="str">
        <f t="shared" si="3"/>
        <v/>
      </c>
    </row>
    <row r="94" spans="1:15" ht="54" customHeight="1" x14ac:dyDescent="0.25">
      <c r="A94" s="26" t="str">
        <f>IFERROR(VLOOKUP(B94,lista!$B$2:$C$46,2,0),"")</f>
        <v/>
      </c>
      <c r="B94" s="27"/>
      <c r="C94" s="27"/>
      <c r="D94" s="83"/>
      <c r="E94" s="81"/>
      <c r="F94" s="82" t="str">
        <f>IFERROR(VLOOKUP($E94,Szakmajegyzék!$C$4:$G$180,2,FALSE),"nincs kiválasztva szakma")</f>
        <v>nincs kiválasztva szakma</v>
      </c>
      <c r="G94" s="82" t="str">
        <f>IFERROR(VLOOKUP($E94,Szakmajegyzék!$C$4:$G$180,3,FALSE),"nincs kiválasztva szakma")</f>
        <v>nincs kiválasztva szakma</v>
      </c>
      <c r="H94" s="82" t="str">
        <f>IFERROR(VLOOKUP($E94,Szakmajegyzék!$C$4:$G$180,4,FALSE),"nincs kiválasztva szakma")</f>
        <v>nincs kiválasztva szakma</v>
      </c>
      <c r="I94" s="82" t="str">
        <f>IFERROR(VLOOKUP($E94,Szakmajegyzék!$C$4:$G$180,5,FALSE),"nincs kiválasztva szakma")</f>
        <v>nincs kiválasztva szakma</v>
      </c>
      <c r="J94" s="82" t="str">
        <f>IFERROR(VLOOKUP($E94,Szakmajegyzék!$C$4:$M$180,11,FALSE),"nincs kiválasztva szakma")</f>
        <v>nincs kiválasztva szakma</v>
      </c>
      <c r="K94" s="192" t="str">
        <f>IF(F94=5,lista!$X$2,IF(F94=4,lista!$X$3,"nincs kiválasztva szakma"))</f>
        <v>nincs kiválasztva szakma</v>
      </c>
      <c r="L94" s="83"/>
      <c r="M94" s="84"/>
      <c r="N94" s="81"/>
      <c r="O94" s="85" t="str">
        <f t="shared" si="3"/>
        <v/>
      </c>
    </row>
    <row r="95" spans="1:15" ht="54" customHeight="1" x14ac:dyDescent="0.25">
      <c r="A95" s="26" t="str">
        <f>IFERROR(VLOOKUP(B95,lista!$B$2:$C$46,2,0),"")</f>
        <v/>
      </c>
      <c r="B95" s="27"/>
      <c r="C95" s="27"/>
      <c r="D95" s="83"/>
      <c r="E95" s="81"/>
      <c r="F95" s="82" t="str">
        <f>IFERROR(VLOOKUP($E95,Szakmajegyzék!$C$4:$G$180,2,FALSE),"nincs kiválasztva szakma")</f>
        <v>nincs kiválasztva szakma</v>
      </c>
      <c r="G95" s="82" t="str">
        <f>IFERROR(VLOOKUP($E95,Szakmajegyzék!$C$4:$G$180,3,FALSE),"nincs kiválasztva szakma")</f>
        <v>nincs kiválasztva szakma</v>
      </c>
      <c r="H95" s="82" t="str">
        <f>IFERROR(VLOOKUP($E95,Szakmajegyzék!$C$4:$G$180,4,FALSE),"nincs kiválasztva szakma")</f>
        <v>nincs kiválasztva szakma</v>
      </c>
      <c r="I95" s="82" t="str">
        <f>IFERROR(VLOOKUP($E95,Szakmajegyzék!$C$4:$G$180,5,FALSE),"nincs kiválasztva szakma")</f>
        <v>nincs kiválasztva szakma</v>
      </c>
      <c r="J95" s="82" t="str">
        <f>IFERROR(VLOOKUP($E95,Szakmajegyzék!$C$4:$M$180,11,FALSE),"nincs kiválasztva szakma")</f>
        <v>nincs kiválasztva szakma</v>
      </c>
      <c r="K95" s="192" t="str">
        <f>IF(F95=5,lista!$X$2,IF(F95=4,lista!$X$3,"nincs kiválasztva szakma"))</f>
        <v>nincs kiválasztva szakma</v>
      </c>
      <c r="L95" s="83"/>
      <c r="M95" s="84"/>
      <c r="N95" s="81"/>
      <c r="O95" s="85" t="str">
        <f t="shared" si="3"/>
        <v/>
      </c>
    </row>
    <row r="96" spans="1:15" ht="54" customHeight="1" x14ac:dyDescent="0.25">
      <c r="A96" s="26" t="str">
        <f>IFERROR(VLOOKUP(B96,lista!$B$2:$C$46,2,0),"")</f>
        <v/>
      </c>
      <c r="B96" s="27"/>
      <c r="C96" s="27"/>
      <c r="D96" s="83"/>
      <c r="E96" s="81"/>
      <c r="F96" s="82" t="str">
        <f>IFERROR(VLOOKUP($E96,Szakmajegyzék!$C$4:$G$180,2,FALSE),"nincs kiválasztva szakma")</f>
        <v>nincs kiválasztva szakma</v>
      </c>
      <c r="G96" s="82" t="str">
        <f>IFERROR(VLOOKUP($E96,Szakmajegyzék!$C$4:$G$180,3,FALSE),"nincs kiválasztva szakma")</f>
        <v>nincs kiválasztva szakma</v>
      </c>
      <c r="H96" s="82" t="str">
        <f>IFERROR(VLOOKUP($E96,Szakmajegyzék!$C$4:$G$180,4,FALSE),"nincs kiválasztva szakma")</f>
        <v>nincs kiválasztva szakma</v>
      </c>
      <c r="I96" s="82" t="str">
        <f>IFERROR(VLOOKUP($E96,Szakmajegyzék!$C$4:$G$180,5,FALSE),"nincs kiválasztva szakma")</f>
        <v>nincs kiválasztva szakma</v>
      </c>
      <c r="J96" s="82" t="str">
        <f>IFERROR(VLOOKUP($E96,Szakmajegyzék!$C$4:$M$180,11,FALSE),"nincs kiválasztva szakma")</f>
        <v>nincs kiválasztva szakma</v>
      </c>
      <c r="K96" s="192" t="str">
        <f>IF(F96=5,lista!$X$2,IF(F96=4,lista!$X$3,"nincs kiválasztva szakma"))</f>
        <v>nincs kiválasztva szakma</v>
      </c>
      <c r="L96" s="83"/>
      <c r="M96" s="84"/>
      <c r="N96" s="81"/>
      <c r="O96" s="85" t="str">
        <f t="shared" si="3"/>
        <v/>
      </c>
    </row>
    <row r="97" spans="1:15" ht="54" customHeight="1" x14ac:dyDescent="0.25">
      <c r="A97" s="26" t="str">
        <f>IFERROR(VLOOKUP(B97,lista!$B$2:$C$46,2,0),"")</f>
        <v/>
      </c>
      <c r="B97" s="27"/>
      <c r="C97" s="27"/>
      <c r="D97" s="83"/>
      <c r="E97" s="81"/>
      <c r="F97" s="82" t="str">
        <f>IFERROR(VLOOKUP($E97,Szakmajegyzék!$C$4:$G$180,2,FALSE),"nincs kiválasztva szakma")</f>
        <v>nincs kiválasztva szakma</v>
      </c>
      <c r="G97" s="82" t="str">
        <f>IFERROR(VLOOKUP($E97,Szakmajegyzék!$C$4:$G$180,3,FALSE),"nincs kiválasztva szakma")</f>
        <v>nincs kiválasztva szakma</v>
      </c>
      <c r="H97" s="82" t="str">
        <f>IFERROR(VLOOKUP($E97,Szakmajegyzék!$C$4:$G$180,4,FALSE),"nincs kiválasztva szakma")</f>
        <v>nincs kiválasztva szakma</v>
      </c>
      <c r="I97" s="82" t="str">
        <f>IFERROR(VLOOKUP($E97,Szakmajegyzék!$C$4:$G$180,5,FALSE),"nincs kiválasztva szakma")</f>
        <v>nincs kiválasztva szakma</v>
      </c>
      <c r="J97" s="82" t="str">
        <f>IFERROR(VLOOKUP($E97,Szakmajegyzék!$C$4:$M$180,11,FALSE),"nincs kiválasztva szakma")</f>
        <v>nincs kiválasztva szakma</v>
      </c>
      <c r="K97" s="192" t="str">
        <f>IF(F97=5,lista!$X$2,IF(F97=4,lista!$X$3,"nincs kiválasztva szakma"))</f>
        <v>nincs kiválasztva szakma</v>
      </c>
      <c r="L97" s="83"/>
      <c r="M97" s="84"/>
      <c r="N97" s="81"/>
      <c r="O97" s="85" t="str">
        <f t="shared" si="3"/>
        <v/>
      </c>
    </row>
    <row r="98" spans="1:15" ht="54" customHeight="1" x14ac:dyDescent="0.25">
      <c r="A98" s="26" t="str">
        <f>IFERROR(VLOOKUP(B98,lista!$B$2:$C$46,2,0),"")</f>
        <v/>
      </c>
      <c r="B98" s="27"/>
      <c r="C98" s="27"/>
      <c r="D98" s="83"/>
      <c r="E98" s="81"/>
      <c r="F98" s="82" t="str">
        <f>IFERROR(VLOOKUP($E98,Szakmajegyzék!$C$4:$G$180,2,FALSE),"nincs kiválasztva szakma")</f>
        <v>nincs kiválasztva szakma</v>
      </c>
      <c r="G98" s="82" t="str">
        <f>IFERROR(VLOOKUP($E98,Szakmajegyzék!$C$4:$G$180,3,FALSE),"nincs kiválasztva szakma")</f>
        <v>nincs kiválasztva szakma</v>
      </c>
      <c r="H98" s="82" t="str">
        <f>IFERROR(VLOOKUP($E98,Szakmajegyzék!$C$4:$G$180,4,FALSE),"nincs kiválasztva szakma")</f>
        <v>nincs kiválasztva szakma</v>
      </c>
      <c r="I98" s="82" t="str">
        <f>IFERROR(VLOOKUP($E98,Szakmajegyzék!$C$4:$G$180,5,FALSE),"nincs kiválasztva szakma")</f>
        <v>nincs kiválasztva szakma</v>
      </c>
      <c r="J98" s="82" t="str">
        <f>IFERROR(VLOOKUP($E98,Szakmajegyzék!$C$4:$M$180,11,FALSE),"nincs kiválasztva szakma")</f>
        <v>nincs kiválasztva szakma</v>
      </c>
      <c r="K98" s="192" t="str">
        <f>IF(F98=5,lista!$X$2,IF(F98=4,lista!$X$3,"nincs kiválasztva szakma"))</f>
        <v>nincs kiválasztva szakma</v>
      </c>
      <c r="L98" s="83"/>
      <c r="M98" s="84"/>
      <c r="N98" s="81"/>
      <c r="O98" s="85" t="str">
        <f t="shared" si="3"/>
        <v/>
      </c>
    </row>
    <row r="99" spans="1:15" ht="54" customHeight="1" x14ac:dyDescent="0.25">
      <c r="A99" s="26" t="str">
        <f>IFERROR(VLOOKUP(B99,lista!$B$2:$C$46,2,0),"")</f>
        <v/>
      </c>
      <c r="B99" s="27"/>
      <c r="C99" s="27"/>
      <c r="D99" s="83"/>
      <c r="E99" s="81"/>
      <c r="F99" s="82" t="str">
        <f>IFERROR(VLOOKUP($E99,Szakmajegyzék!$C$4:$G$180,2,FALSE),"nincs kiválasztva szakma")</f>
        <v>nincs kiválasztva szakma</v>
      </c>
      <c r="G99" s="82" t="str">
        <f>IFERROR(VLOOKUP($E99,Szakmajegyzék!$C$4:$G$180,3,FALSE),"nincs kiválasztva szakma")</f>
        <v>nincs kiválasztva szakma</v>
      </c>
      <c r="H99" s="82" t="str">
        <f>IFERROR(VLOOKUP($E99,Szakmajegyzék!$C$4:$G$180,4,FALSE),"nincs kiválasztva szakma")</f>
        <v>nincs kiválasztva szakma</v>
      </c>
      <c r="I99" s="82" t="str">
        <f>IFERROR(VLOOKUP($E99,Szakmajegyzék!$C$4:$G$180,5,FALSE),"nincs kiválasztva szakma")</f>
        <v>nincs kiválasztva szakma</v>
      </c>
      <c r="J99" s="82" t="str">
        <f>IFERROR(VLOOKUP($E99,Szakmajegyzék!$C$4:$M$180,11,FALSE),"nincs kiválasztva szakma")</f>
        <v>nincs kiválasztva szakma</v>
      </c>
      <c r="K99" s="192" t="str">
        <f>IF(F99=5,lista!$X$2,IF(F99=4,lista!$X$3,"nincs kiválasztva szakma"))</f>
        <v>nincs kiválasztva szakma</v>
      </c>
      <c r="L99" s="83"/>
      <c r="M99" s="84"/>
      <c r="N99" s="81"/>
      <c r="O99" s="85" t="str">
        <f t="shared" si="3"/>
        <v/>
      </c>
    </row>
    <row r="100" spans="1:15" ht="54" customHeight="1" x14ac:dyDescent="0.25">
      <c r="A100" s="26" t="str">
        <f>IFERROR(VLOOKUP(B100,lista!$B$2:$C$46,2,0),"")</f>
        <v/>
      </c>
      <c r="B100" s="27"/>
      <c r="C100" s="27"/>
      <c r="D100" s="83"/>
      <c r="E100" s="81"/>
      <c r="F100" s="82" t="str">
        <f>IFERROR(VLOOKUP($E100,Szakmajegyzék!$C$4:$G$180,2,FALSE),"nincs kiválasztva szakma")</f>
        <v>nincs kiválasztva szakma</v>
      </c>
      <c r="G100" s="82" t="str">
        <f>IFERROR(VLOOKUP($E100,Szakmajegyzék!$C$4:$G$180,3,FALSE),"nincs kiválasztva szakma")</f>
        <v>nincs kiválasztva szakma</v>
      </c>
      <c r="H100" s="82" t="str">
        <f>IFERROR(VLOOKUP($E100,Szakmajegyzék!$C$4:$G$180,4,FALSE),"nincs kiválasztva szakma")</f>
        <v>nincs kiválasztva szakma</v>
      </c>
      <c r="I100" s="82" t="str">
        <f>IFERROR(VLOOKUP($E100,Szakmajegyzék!$C$4:$G$180,5,FALSE),"nincs kiválasztva szakma")</f>
        <v>nincs kiválasztva szakma</v>
      </c>
      <c r="J100" s="82" t="str">
        <f>IFERROR(VLOOKUP($E100,Szakmajegyzék!$C$4:$M$180,11,FALSE),"nincs kiválasztva szakma")</f>
        <v>nincs kiválasztva szakma</v>
      </c>
      <c r="K100" s="192" t="str">
        <f>IF(F100=5,lista!$X$2,IF(F100=4,lista!$X$3,"nincs kiválasztva szakma"))</f>
        <v>nincs kiválasztva szakma</v>
      </c>
      <c r="L100" s="83"/>
      <c r="M100" s="84"/>
      <c r="N100" s="81"/>
      <c r="O100" s="85" t="str">
        <f t="shared" si="3"/>
        <v/>
      </c>
    </row>
    <row r="101" spans="1:15" ht="54" customHeight="1" x14ac:dyDescent="0.25">
      <c r="A101" s="26" t="str">
        <f>IFERROR(VLOOKUP(B101,lista!$B$2:$C$46,2,0),"")</f>
        <v/>
      </c>
      <c r="B101" s="27"/>
      <c r="C101" s="27"/>
      <c r="D101" s="83"/>
      <c r="E101" s="81"/>
      <c r="F101" s="82" t="str">
        <f>IFERROR(VLOOKUP($E101,Szakmajegyzék!$C$4:$G$180,2,FALSE),"nincs kiválasztva szakma")</f>
        <v>nincs kiválasztva szakma</v>
      </c>
      <c r="G101" s="82" t="str">
        <f>IFERROR(VLOOKUP($E101,Szakmajegyzék!$C$4:$G$180,3,FALSE),"nincs kiválasztva szakma")</f>
        <v>nincs kiválasztva szakma</v>
      </c>
      <c r="H101" s="82" t="str">
        <f>IFERROR(VLOOKUP($E101,Szakmajegyzék!$C$4:$G$180,4,FALSE),"nincs kiválasztva szakma")</f>
        <v>nincs kiválasztva szakma</v>
      </c>
      <c r="I101" s="82" t="str">
        <f>IFERROR(VLOOKUP($E101,Szakmajegyzék!$C$4:$G$180,5,FALSE),"nincs kiválasztva szakma")</f>
        <v>nincs kiválasztva szakma</v>
      </c>
      <c r="J101" s="82" t="str">
        <f>IFERROR(VLOOKUP($E101,Szakmajegyzék!$C$4:$M$180,11,FALSE),"nincs kiválasztva szakma")</f>
        <v>nincs kiválasztva szakma</v>
      </c>
      <c r="K101" s="192" t="str">
        <f>IF(F101=5,lista!$X$2,IF(F101=4,lista!$X$3,"nincs kiválasztva szakma"))</f>
        <v>nincs kiválasztva szakma</v>
      </c>
      <c r="L101" s="83"/>
      <c r="M101" s="84"/>
      <c r="N101" s="81"/>
      <c r="O101" s="85" t="str">
        <f t="shared" si="3"/>
        <v/>
      </c>
    </row>
    <row r="102" spans="1:15" ht="54" customHeight="1" x14ac:dyDescent="0.25">
      <c r="A102" s="26" t="str">
        <f>IFERROR(VLOOKUP(B102,lista!$B$2:$C$46,2,0),"")</f>
        <v/>
      </c>
      <c r="B102" s="27"/>
      <c r="C102" s="27"/>
      <c r="D102" s="83"/>
      <c r="E102" s="81"/>
      <c r="F102" s="82" t="str">
        <f>IFERROR(VLOOKUP($E102,Szakmajegyzék!$C$4:$G$180,2,FALSE),"nincs kiválasztva szakma")</f>
        <v>nincs kiválasztva szakma</v>
      </c>
      <c r="G102" s="82" t="str">
        <f>IFERROR(VLOOKUP($E102,Szakmajegyzék!$C$4:$G$180,3,FALSE),"nincs kiválasztva szakma")</f>
        <v>nincs kiválasztva szakma</v>
      </c>
      <c r="H102" s="82" t="str">
        <f>IFERROR(VLOOKUP($E102,Szakmajegyzék!$C$4:$G$180,4,FALSE),"nincs kiválasztva szakma")</f>
        <v>nincs kiválasztva szakma</v>
      </c>
      <c r="I102" s="82" t="str">
        <f>IFERROR(VLOOKUP($E102,Szakmajegyzék!$C$4:$G$180,5,FALSE),"nincs kiválasztva szakma")</f>
        <v>nincs kiválasztva szakma</v>
      </c>
      <c r="J102" s="82" t="str">
        <f>IFERROR(VLOOKUP($E102,Szakmajegyzék!$C$4:$M$180,11,FALSE),"nincs kiválasztva szakma")</f>
        <v>nincs kiválasztva szakma</v>
      </c>
      <c r="K102" s="192" t="str">
        <f>IF(F102=5,lista!$X$2,IF(F102=4,lista!$X$3,"nincs kiválasztva szakma"))</f>
        <v>nincs kiválasztva szakma</v>
      </c>
      <c r="L102" s="83"/>
      <c r="M102" s="84"/>
      <c r="N102" s="81"/>
      <c r="O102" s="85" t="str">
        <f t="shared" si="3"/>
        <v/>
      </c>
    </row>
    <row r="103" spans="1:15" ht="54" customHeight="1" x14ac:dyDescent="0.25">
      <c r="A103" s="26" t="str">
        <f>IFERROR(VLOOKUP(B103,lista!$B$2:$C$46,2,0),"")</f>
        <v/>
      </c>
      <c r="B103" s="27"/>
      <c r="C103" s="27"/>
      <c r="D103" s="83"/>
      <c r="E103" s="81"/>
      <c r="F103" s="82" t="str">
        <f>IFERROR(VLOOKUP($E103,Szakmajegyzék!$C$4:$G$180,2,FALSE),"nincs kiválasztva szakma")</f>
        <v>nincs kiválasztva szakma</v>
      </c>
      <c r="G103" s="82" t="str">
        <f>IFERROR(VLOOKUP($E103,Szakmajegyzék!$C$4:$G$180,3,FALSE),"nincs kiválasztva szakma")</f>
        <v>nincs kiválasztva szakma</v>
      </c>
      <c r="H103" s="82" t="str">
        <f>IFERROR(VLOOKUP($E103,Szakmajegyzék!$C$4:$G$180,4,FALSE),"nincs kiválasztva szakma")</f>
        <v>nincs kiválasztva szakma</v>
      </c>
      <c r="I103" s="82" t="str">
        <f>IFERROR(VLOOKUP($E103,Szakmajegyzék!$C$4:$G$180,5,FALSE),"nincs kiválasztva szakma")</f>
        <v>nincs kiválasztva szakma</v>
      </c>
      <c r="J103" s="82" t="str">
        <f>IFERROR(VLOOKUP($E103,Szakmajegyzék!$C$4:$M$180,11,FALSE),"nincs kiválasztva szakma")</f>
        <v>nincs kiválasztva szakma</v>
      </c>
      <c r="K103" s="192" t="str">
        <f>IF(F103=5,lista!$X$2,IF(F103=4,lista!$X$3,"nincs kiválasztva szakma"))</f>
        <v>nincs kiválasztva szakma</v>
      </c>
      <c r="L103" s="83"/>
      <c r="M103" s="84"/>
      <c r="N103" s="81"/>
      <c r="O103" s="85" t="str">
        <f t="shared" si="3"/>
        <v/>
      </c>
    </row>
    <row r="104" spans="1:15" ht="54" customHeight="1" x14ac:dyDescent="0.25">
      <c r="A104" s="26" t="str">
        <f>IFERROR(VLOOKUP(B104,lista!$B$2:$C$46,2,0),"")</f>
        <v/>
      </c>
      <c r="B104" s="27"/>
      <c r="C104" s="27"/>
      <c r="D104" s="83"/>
      <c r="E104" s="81"/>
      <c r="F104" s="82" t="str">
        <f>IFERROR(VLOOKUP($E104,Szakmajegyzék!$C$4:$G$180,2,FALSE),"nincs kiválasztva szakma")</f>
        <v>nincs kiválasztva szakma</v>
      </c>
      <c r="G104" s="82" t="str">
        <f>IFERROR(VLOOKUP($E104,Szakmajegyzék!$C$4:$G$180,3,FALSE),"nincs kiválasztva szakma")</f>
        <v>nincs kiválasztva szakma</v>
      </c>
      <c r="H104" s="82" t="str">
        <f>IFERROR(VLOOKUP($E104,Szakmajegyzék!$C$4:$G$180,4,FALSE),"nincs kiválasztva szakma")</f>
        <v>nincs kiválasztva szakma</v>
      </c>
      <c r="I104" s="82" t="str">
        <f>IFERROR(VLOOKUP($E104,Szakmajegyzék!$C$4:$G$180,5,FALSE),"nincs kiválasztva szakma")</f>
        <v>nincs kiválasztva szakma</v>
      </c>
      <c r="J104" s="82" t="str">
        <f>IFERROR(VLOOKUP($E104,Szakmajegyzék!$C$4:$M$180,11,FALSE),"nincs kiválasztva szakma")</f>
        <v>nincs kiválasztva szakma</v>
      </c>
      <c r="K104" s="192" t="str">
        <f>IF(F104=5,lista!$X$2,IF(F104=4,lista!$X$3,"nincs kiválasztva szakma"))</f>
        <v>nincs kiválasztva szakma</v>
      </c>
      <c r="L104" s="83"/>
      <c r="M104" s="84"/>
      <c r="N104" s="81"/>
      <c r="O104" s="85" t="str">
        <f t="shared" si="3"/>
        <v/>
      </c>
    </row>
    <row r="105" spans="1:15" ht="54" customHeight="1" x14ac:dyDescent="0.25">
      <c r="A105" s="26" t="str">
        <f>IFERROR(VLOOKUP(B105,lista!$B$2:$C$46,2,0),"")</f>
        <v/>
      </c>
      <c r="B105" s="27"/>
      <c r="C105" s="27"/>
      <c r="D105" s="83"/>
      <c r="E105" s="81"/>
      <c r="F105" s="82" t="str">
        <f>IFERROR(VLOOKUP($E105,Szakmajegyzék!$C$4:$G$180,2,FALSE),"nincs kiválasztva szakma")</f>
        <v>nincs kiválasztva szakma</v>
      </c>
      <c r="G105" s="82" t="str">
        <f>IFERROR(VLOOKUP($E105,Szakmajegyzék!$C$4:$G$180,3,FALSE),"nincs kiválasztva szakma")</f>
        <v>nincs kiválasztva szakma</v>
      </c>
      <c r="H105" s="82" t="str">
        <f>IFERROR(VLOOKUP($E105,Szakmajegyzék!$C$4:$G$180,4,FALSE),"nincs kiválasztva szakma")</f>
        <v>nincs kiválasztva szakma</v>
      </c>
      <c r="I105" s="82" t="str">
        <f>IFERROR(VLOOKUP($E105,Szakmajegyzék!$C$4:$G$180,5,FALSE),"nincs kiválasztva szakma")</f>
        <v>nincs kiválasztva szakma</v>
      </c>
      <c r="J105" s="82" t="str">
        <f>IFERROR(VLOOKUP($E105,Szakmajegyzék!$C$4:$M$180,11,FALSE),"nincs kiválasztva szakma")</f>
        <v>nincs kiválasztva szakma</v>
      </c>
      <c r="K105" s="192" t="str">
        <f>IF(F105=5,lista!$X$2,IF(F105=4,lista!$X$3,"nincs kiválasztva szakma"))</f>
        <v>nincs kiválasztva szakma</v>
      </c>
      <c r="L105" s="83"/>
      <c r="M105" s="84"/>
      <c r="N105" s="81"/>
      <c r="O105" s="85" t="str">
        <f t="shared" si="3"/>
        <v/>
      </c>
    </row>
    <row r="106" spans="1:15" ht="54" customHeight="1" x14ac:dyDescent="0.25">
      <c r="A106" s="26" t="str">
        <f>IFERROR(VLOOKUP(B106,lista!$B$2:$C$46,2,0),"")</f>
        <v/>
      </c>
      <c r="B106" s="27"/>
      <c r="C106" s="27"/>
      <c r="D106" s="83"/>
      <c r="E106" s="81"/>
      <c r="F106" s="82" t="str">
        <f>IFERROR(VLOOKUP($E106,Szakmajegyzék!$C$4:$G$180,2,FALSE),"nincs kiválasztva szakma")</f>
        <v>nincs kiválasztva szakma</v>
      </c>
      <c r="G106" s="82" t="str">
        <f>IFERROR(VLOOKUP($E106,Szakmajegyzék!$C$4:$G$180,3,FALSE),"nincs kiválasztva szakma")</f>
        <v>nincs kiválasztva szakma</v>
      </c>
      <c r="H106" s="82" t="str">
        <f>IFERROR(VLOOKUP($E106,Szakmajegyzék!$C$4:$G$180,4,FALSE),"nincs kiválasztva szakma")</f>
        <v>nincs kiválasztva szakma</v>
      </c>
      <c r="I106" s="82" t="str">
        <f>IFERROR(VLOOKUP($E106,Szakmajegyzék!$C$4:$G$180,5,FALSE),"nincs kiválasztva szakma")</f>
        <v>nincs kiválasztva szakma</v>
      </c>
      <c r="J106" s="82" t="str">
        <f>IFERROR(VLOOKUP($E106,Szakmajegyzék!$C$4:$M$180,11,FALSE),"nincs kiválasztva szakma")</f>
        <v>nincs kiválasztva szakma</v>
      </c>
      <c r="K106" s="192" t="str">
        <f>IF(F106=5,lista!$X$2,IF(F106=4,lista!$X$3,"nincs kiválasztva szakma"))</f>
        <v>nincs kiválasztva szakma</v>
      </c>
      <c r="L106" s="83"/>
      <c r="M106" s="84"/>
      <c r="N106" s="81"/>
      <c r="O106" s="85" t="str">
        <f t="shared" si="3"/>
        <v/>
      </c>
    </row>
    <row r="107" spans="1:15" ht="54" customHeight="1" x14ac:dyDescent="0.25">
      <c r="A107" s="26" t="str">
        <f>IFERROR(VLOOKUP(B107,lista!$B$2:$C$46,2,0),"")</f>
        <v/>
      </c>
      <c r="B107" s="27"/>
      <c r="C107" s="27"/>
      <c r="D107" s="83"/>
      <c r="E107" s="81"/>
      <c r="F107" s="82" t="str">
        <f>IFERROR(VLOOKUP($E107,Szakmajegyzék!$C$4:$G$180,2,FALSE),"nincs kiválasztva szakma")</f>
        <v>nincs kiválasztva szakma</v>
      </c>
      <c r="G107" s="82" t="str">
        <f>IFERROR(VLOOKUP($E107,Szakmajegyzék!$C$4:$G$180,3,FALSE),"nincs kiválasztva szakma")</f>
        <v>nincs kiválasztva szakma</v>
      </c>
      <c r="H107" s="82" t="str">
        <f>IFERROR(VLOOKUP($E107,Szakmajegyzék!$C$4:$G$180,4,FALSE),"nincs kiválasztva szakma")</f>
        <v>nincs kiválasztva szakma</v>
      </c>
      <c r="I107" s="82" t="str">
        <f>IFERROR(VLOOKUP($E107,Szakmajegyzék!$C$4:$G$180,5,FALSE),"nincs kiválasztva szakma")</f>
        <v>nincs kiválasztva szakma</v>
      </c>
      <c r="J107" s="82" t="str">
        <f>IFERROR(VLOOKUP($E107,Szakmajegyzék!$C$4:$M$180,11,FALSE),"nincs kiválasztva szakma")</f>
        <v>nincs kiválasztva szakma</v>
      </c>
      <c r="K107" s="192" t="str">
        <f>IF(F107=5,lista!$X$2,IF(F107=4,lista!$X$3,"nincs kiválasztva szakma"))</f>
        <v>nincs kiválasztva szakma</v>
      </c>
      <c r="L107" s="83"/>
      <c r="M107" s="84"/>
      <c r="N107" s="81"/>
      <c r="O107" s="85" t="str">
        <f t="shared" si="3"/>
        <v/>
      </c>
    </row>
    <row r="108" spans="1:15" ht="54" customHeight="1" x14ac:dyDescent="0.25">
      <c r="A108" s="26" t="str">
        <f>IFERROR(VLOOKUP(B108,lista!$B$2:$C$46,2,0),"")</f>
        <v/>
      </c>
      <c r="B108" s="27"/>
      <c r="C108" s="27"/>
      <c r="D108" s="83"/>
      <c r="E108" s="81"/>
      <c r="F108" s="82" t="str">
        <f>IFERROR(VLOOKUP($E108,Szakmajegyzék!$C$4:$G$180,2,FALSE),"nincs kiválasztva szakma")</f>
        <v>nincs kiválasztva szakma</v>
      </c>
      <c r="G108" s="82" t="str">
        <f>IFERROR(VLOOKUP($E108,Szakmajegyzék!$C$4:$G$180,3,FALSE),"nincs kiválasztva szakma")</f>
        <v>nincs kiválasztva szakma</v>
      </c>
      <c r="H108" s="82" t="str">
        <f>IFERROR(VLOOKUP($E108,Szakmajegyzék!$C$4:$G$180,4,FALSE),"nincs kiválasztva szakma")</f>
        <v>nincs kiválasztva szakma</v>
      </c>
      <c r="I108" s="82" t="str">
        <f>IFERROR(VLOOKUP($E108,Szakmajegyzék!$C$4:$G$180,5,FALSE),"nincs kiválasztva szakma")</f>
        <v>nincs kiválasztva szakma</v>
      </c>
      <c r="J108" s="82" t="str">
        <f>IFERROR(VLOOKUP($E108,Szakmajegyzék!$C$4:$M$180,11,FALSE),"nincs kiválasztva szakma")</f>
        <v>nincs kiválasztva szakma</v>
      </c>
      <c r="K108" s="192" t="str">
        <f>IF(F108=5,lista!$X$2,IF(F108=4,lista!$X$3,"nincs kiválasztva szakma"))</f>
        <v>nincs kiválasztva szakma</v>
      </c>
      <c r="L108" s="83"/>
      <c r="M108" s="84"/>
      <c r="N108" s="81"/>
      <c r="O108" s="85" t="str">
        <f t="shared" si="3"/>
        <v/>
      </c>
    </row>
    <row r="109" spans="1:15" ht="54" customHeight="1" x14ac:dyDescent="0.25">
      <c r="A109" s="26" t="str">
        <f>IFERROR(VLOOKUP(B109,lista!$B$2:$C$46,2,0),"")</f>
        <v/>
      </c>
      <c r="B109" s="27"/>
      <c r="C109" s="27"/>
      <c r="D109" s="83"/>
      <c r="E109" s="81"/>
      <c r="F109" s="82" t="str">
        <f>IFERROR(VLOOKUP($E109,Szakmajegyzék!$C$4:$G$180,2,FALSE),"nincs kiválasztva szakma")</f>
        <v>nincs kiválasztva szakma</v>
      </c>
      <c r="G109" s="82" t="str">
        <f>IFERROR(VLOOKUP($E109,Szakmajegyzék!$C$4:$G$180,3,FALSE),"nincs kiválasztva szakma")</f>
        <v>nincs kiválasztva szakma</v>
      </c>
      <c r="H109" s="82" t="str">
        <f>IFERROR(VLOOKUP($E109,Szakmajegyzék!$C$4:$G$180,4,FALSE),"nincs kiválasztva szakma")</f>
        <v>nincs kiválasztva szakma</v>
      </c>
      <c r="I109" s="82" t="str">
        <f>IFERROR(VLOOKUP($E109,Szakmajegyzék!$C$4:$G$180,5,FALSE),"nincs kiválasztva szakma")</f>
        <v>nincs kiválasztva szakma</v>
      </c>
      <c r="J109" s="82" t="str">
        <f>IFERROR(VLOOKUP($E109,Szakmajegyzék!$C$4:$M$180,11,FALSE),"nincs kiválasztva szakma")</f>
        <v>nincs kiválasztva szakma</v>
      </c>
      <c r="K109" s="192" t="str">
        <f>IF(F109=5,lista!$X$2,IF(F109=4,lista!$X$3,"nincs kiválasztva szakma"))</f>
        <v>nincs kiválasztva szakma</v>
      </c>
      <c r="L109" s="83"/>
      <c r="M109" s="84"/>
      <c r="N109" s="81"/>
      <c r="O109" s="85" t="str">
        <f t="shared" si="3"/>
        <v/>
      </c>
    </row>
    <row r="110" spans="1:15" ht="54" customHeight="1" x14ac:dyDescent="0.25">
      <c r="A110" s="26" t="str">
        <f>IFERROR(VLOOKUP(B110,lista!$B$2:$C$46,2,0),"")</f>
        <v/>
      </c>
      <c r="B110" s="27"/>
      <c r="C110" s="27"/>
      <c r="D110" s="83"/>
      <c r="E110" s="81"/>
      <c r="F110" s="82" t="str">
        <f>IFERROR(VLOOKUP($E110,Szakmajegyzék!$C$4:$G$180,2,FALSE),"nincs kiválasztva szakma")</f>
        <v>nincs kiválasztva szakma</v>
      </c>
      <c r="G110" s="82" t="str">
        <f>IFERROR(VLOOKUP($E110,Szakmajegyzék!$C$4:$G$180,3,FALSE),"nincs kiválasztva szakma")</f>
        <v>nincs kiválasztva szakma</v>
      </c>
      <c r="H110" s="82" t="str">
        <f>IFERROR(VLOOKUP($E110,Szakmajegyzék!$C$4:$G$180,4,FALSE),"nincs kiválasztva szakma")</f>
        <v>nincs kiválasztva szakma</v>
      </c>
      <c r="I110" s="82" t="str">
        <f>IFERROR(VLOOKUP($E110,Szakmajegyzék!$C$4:$G$180,5,FALSE),"nincs kiválasztva szakma")</f>
        <v>nincs kiválasztva szakma</v>
      </c>
      <c r="J110" s="82" t="str">
        <f>IFERROR(VLOOKUP($E110,Szakmajegyzék!$C$4:$M$180,11,FALSE),"nincs kiválasztva szakma")</f>
        <v>nincs kiválasztva szakma</v>
      </c>
      <c r="K110" s="192" t="str">
        <f>IF(F110=5,lista!$X$2,IF(F110=4,lista!$X$3,"nincs kiválasztva szakma"))</f>
        <v>nincs kiválasztva szakma</v>
      </c>
      <c r="L110" s="83"/>
      <c r="M110" s="84"/>
      <c r="N110" s="81"/>
      <c r="O110" s="85" t="str">
        <f t="shared" si="3"/>
        <v/>
      </c>
    </row>
    <row r="111" spans="1:15" ht="54" customHeight="1" x14ac:dyDescent="0.25">
      <c r="A111" s="26" t="str">
        <f>IFERROR(VLOOKUP(B111,lista!$B$2:$C$46,2,0),"")</f>
        <v/>
      </c>
      <c r="B111" s="27"/>
      <c r="C111" s="27"/>
      <c r="D111" s="83"/>
      <c r="E111" s="81"/>
      <c r="F111" s="82" t="str">
        <f>IFERROR(VLOOKUP($E111,Szakmajegyzék!$C$4:$G$180,2,FALSE),"nincs kiválasztva szakma")</f>
        <v>nincs kiválasztva szakma</v>
      </c>
      <c r="G111" s="82" t="str">
        <f>IFERROR(VLOOKUP($E111,Szakmajegyzék!$C$4:$G$180,3,FALSE),"nincs kiválasztva szakma")</f>
        <v>nincs kiválasztva szakma</v>
      </c>
      <c r="H111" s="82" t="str">
        <f>IFERROR(VLOOKUP($E111,Szakmajegyzék!$C$4:$G$180,4,FALSE),"nincs kiválasztva szakma")</f>
        <v>nincs kiválasztva szakma</v>
      </c>
      <c r="I111" s="82" t="str">
        <f>IFERROR(VLOOKUP($E111,Szakmajegyzék!$C$4:$G$180,5,FALSE),"nincs kiválasztva szakma")</f>
        <v>nincs kiválasztva szakma</v>
      </c>
      <c r="J111" s="82" t="str">
        <f>IFERROR(VLOOKUP($E111,Szakmajegyzék!$C$4:$M$180,11,FALSE),"nincs kiválasztva szakma")</f>
        <v>nincs kiválasztva szakma</v>
      </c>
      <c r="K111" s="192" t="str">
        <f>IF(F111=5,lista!$X$2,IF(F111=4,lista!$X$3,"nincs kiválasztva szakma"))</f>
        <v>nincs kiválasztva szakma</v>
      </c>
      <c r="L111" s="83"/>
      <c r="M111" s="84"/>
      <c r="N111" s="81"/>
      <c r="O111" s="85" t="str">
        <f t="shared" si="3"/>
        <v/>
      </c>
    </row>
    <row r="112" spans="1:15" ht="54" customHeight="1" x14ac:dyDescent="0.25">
      <c r="A112" s="26" t="str">
        <f>IFERROR(VLOOKUP(B112,lista!$B$2:$C$46,2,0),"")</f>
        <v/>
      </c>
      <c r="B112" s="27"/>
      <c r="C112" s="27"/>
      <c r="D112" s="83"/>
      <c r="E112" s="81"/>
      <c r="F112" s="82" t="str">
        <f>IFERROR(VLOOKUP($E112,Szakmajegyzék!$C$4:$G$180,2,FALSE),"nincs kiválasztva szakma")</f>
        <v>nincs kiválasztva szakma</v>
      </c>
      <c r="G112" s="82" t="str">
        <f>IFERROR(VLOOKUP($E112,Szakmajegyzék!$C$4:$G$180,3,FALSE),"nincs kiválasztva szakma")</f>
        <v>nincs kiválasztva szakma</v>
      </c>
      <c r="H112" s="82" t="str">
        <f>IFERROR(VLOOKUP($E112,Szakmajegyzék!$C$4:$G$180,4,FALSE),"nincs kiválasztva szakma")</f>
        <v>nincs kiválasztva szakma</v>
      </c>
      <c r="I112" s="82" t="str">
        <f>IFERROR(VLOOKUP($E112,Szakmajegyzék!$C$4:$G$180,5,FALSE),"nincs kiválasztva szakma")</f>
        <v>nincs kiválasztva szakma</v>
      </c>
      <c r="J112" s="82" t="str">
        <f>IFERROR(VLOOKUP($E112,Szakmajegyzék!$C$4:$M$180,11,FALSE),"nincs kiválasztva szakma")</f>
        <v>nincs kiválasztva szakma</v>
      </c>
      <c r="K112" s="192" t="str">
        <f>IF(F112=5,lista!$X$2,IF(F112=4,lista!$X$3,"nincs kiválasztva szakma"))</f>
        <v>nincs kiválasztva szakma</v>
      </c>
      <c r="L112" s="83"/>
      <c r="M112" s="84"/>
      <c r="N112" s="81"/>
      <c r="O112" s="85" t="str">
        <f t="shared" si="3"/>
        <v/>
      </c>
    </row>
    <row r="113" spans="1:15" ht="54" customHeight="1" x14ac:dyDescent="0.25">
      <c r="A113" s="26" t="str">
        <f>IFERROR(VLOOKUP(B113,lista!$B$2:$C$46,2,0),"")</f>
        <v/>
      </c>
      <c r="B113" s="27"/>
      <c r="C113" s="27"/>
      <c r="D113" s="83"/>
      <c r="E113" s="81"/>
      <c r="F113" s="82" t="str">
        <f>IFERROR(VLOOKUP($E113,Szakmajegyzék!$C$4:$G$180,2,FALSE),"nincs kiválasztva szakma")</f>
        <v>nincs kiválasztva szakma</v>
      </c>
      <c r="G113" s="82" t="str">
        <f>IFERROR(VLOOKUP($E113,Szakmajegyzék!$C$4:$G$180,3,FALSE),"nincs kiválasztva szakma")</f>
        <v>nincs kiválasztva szakma</v>
      </c>
      <c r="H113" s="82" t="str">
        <f>IFERROR(VLOOKUP($E113,Szakmajegyzék!$C$4:$G$180,4,FALSE),"nincs kiválasztva szakma")</f>
        <v>nincs kiválasztva szakma</v>
      </c>
      <c r="I113" s="82" t="str">
        <f>IFERROR(VLOOKUP($E113,Szakmajegyzék!$C$4:$G$180,5,FALSE),"nincs kiválasztva szakma")</f>
        <v>nincs kiválasztva szakma</v>
      </c>
      <c r="J113" s="82" t="str">
        <f>IFERROR(VLOOKUP($E113,Szakmajegyzék!$C$4:$M$180,11,FALSE),"nincs kiválasztva szakma")</f>
        <v>nincs kiválasztva szakma</v>
      </c>
      <c r="K113" s="192" t="str">
        <f>IF(F113=5,lista!$X$2,IF(F113=4,lista!$X$3,"nincs kiválasztva szakma"))</f>
        <v>nincs kiválasztva szakma</v>
      </c>
      <c r="L113" s="83"/>
      <c r="M113" s="84"/>
      <c r="N113" s="81"/>
      <c r="O113" s="85" t="str">
        <f t="shared" si="3"/>
        <v/>
      </c>
    </row>
    <row r="114" spans="1:15" ht="54" customHeight="1" x14ac:dyDescent="0.25">
      <c r="A114" s="26" t="str">
        <f>IFERROR(VLOOKUP(B114,lista!$B$2:$C$46,2,0),"")</f>
        <v/>
      </c>
      <c r="B114" s="27"/>
      <c r="C114" s="27"/>
      <c r="D114" s="83"/>
      <c r="E114" s="81"/>
      <c r="F114" s="82" t="str">
        <f>IFERROR(VLOOKUP($E114,Szakmajegyzék!$C$4:$G$180,2,FALSE),"nincs kiválasztva szakma")</f>
        <v>nincs kiválasztva szakma</v>
      </c>
      <c r="G114" s="82" t="str">
        <f>IFERROR(VLOOKUP($E114,Szakmajegyzék!$C$4:$G$180,3,FALSE),"nincs kiválasztva szakma")</f>
        <v>nincs kiválasztva szakma</v>
      </c>
      <c r="H114" s="82" t="str">
        <f>IFERROR(VLOOKUP($E114,Szakmajegyzék!$C$4:$G$180,4,FALSE),"nincs kiválasztva szakma")</f>
        <v>nincs kiválasztva szakma</v>
      </c>
      <c r="I114" s="82" t="str">
        <f>IFERROR(VLOOKUP($E114,Szakmajegyzék!$C$4:$G$180,5,FALSE),"nincs kiválasztva szakma")</f>
        <v>nincs kiválasztva szakma</v>
      </c>
      <c r="J114" s="82" t="str">
        <f>IFERROR(VLOOKUP($E114,Szakmajegyzék!$C$4:$M$180,11,FALSE),"nincs kiválasztva szakma")</f>
        <v>nincs kiválasztva szakma</v>
      </c>
      <c r="K114" s="192" t="str">
        <f>IF(F114=5,lista!$X$2,IF(F114=4,lista!$X$3,"nincs kiválasztva szakma"))</f>
        <v>nincs kiválasztva szakma</v>
      </c>
      <c r="L114" s="83"/>
      <c r="M114" s="84"/>
      <c r="N114" s="81"/>
      <c r="O114" s="85" t="str">
        <f t="shared" si="3"/>
        <v/>
      </c>
    </row>
    <row r="115" spans="1:15" ht="54" customHeight="1" x14ac:dyDescent="0.25">
      <c r="A115" s="26" t="str">
        <f>IFERROR(VLOOKUP(B115,lista!$B$2:$C$46,2,0),"")</f>
        <v/>
      </c>
      <c r="B115" s="27"/>
      <c r="C115" s="27"/>
      <c r="D115" s="83"/>
      <c r="E115" s="81"/>
      <c r="F115" s="82" t="str">
        <f>IFERROR(VLOOKUP($E115,Szakmajegyzék!$C$4:$G$180,2,FALSE),"nincs kiválasztva szakma")</f>
        <v>nincs kiválasztva szakma</v>
      </c>
      <c r="G115" s="82" t="str">
        <f>IFERROR(VLOOKUP($E115,Szakmajegyzék!$C$4:$G$180,3,FALSE),"nincs kiválasztva szakma")</f>
        <v>nincs kiválasztva szakma</v>
      </c>
      <c r="H115" s="82" t="str">
        <f>IFERROR(VLOOKUP($E115,Szakmajegyzék!$C$4:$G$180,4,FALSE),"nincs kiválasztva szakma")</f>
        <v>nincs kiválasztva szakma</v>
      </c>
      <c r="I115" s="82" t="str">
        <f>IFERROR(VLOOKUP($E115,Szakmajegyzék!$C$4:$G$180,5,FALSE),"nincs kiválasztva szakma")</f>
        <v>nincs kiválasztva szakma</v>
      </c>
      <c r="J115" s="82" t="str">
        <f>IFERROR(VLOOKUP($E115,Szakmajegyzék!$C$4:$M$180,11,FALSE),"nincs kiválasztva szakma")</f>
        <v>nincs kiválasztva szakma</v>
      </c>
      <c r="K115" s="192" t="str">
        <f>IF(F115=5,lista!$X$2,IF(F115=4,lista!$X$3,"nincs kiválasztva szakma"))</f>
        <v>nincs kiválasztva szakma</v>
      </c>
      <c r="L115" s="83"/>
      <c r="M115" s="84"/>
      <c r="N115" s="81"/>
      <c r="O115" s="85" t="str">
        <f t="shared" si="3"/>
        <v/>
      </c>
    </row>
    <row r="116" spans="1:15" ht="54" customHeight="1" x14ac:dyDescent="0.25">
      <c r="A116" s="26" t="str">
        <f>IFERROR(VLOOKUP(B116,lista!$B$2:$C$46,2,0),"")</f>
        <v/>
      </c>
      <c r="B116" s="27"/>
      <c r="C116" s="27"/>
      <c r="D116" s="83"/>
      <c r="E116" s="81"/>
      <c r="F116" s="82" t="str">
        <f>IFERROR(VLOOKUP($E116,Szakmajegyzék!$C$4:$G$180,2,FALSE),"nincs kiválasztva szakma")</f>
        <v>nincs kiválasztva szakma</v>
      </c>
      <c r="G116" s="82" t="str">
        <f>IFERROR(VLOOKUP($E116,Szakmajegyzék!$C$4:$G$180,3,FALSE),"nincs kiválasztva szakma")</f>
        <v>nincs kiválasztva szakma</v>
      </c>
      <c r="H116" s="82" t="str">
        <f>IFERROR(VLOOKUP($E116,Szakmajegyzék!$C$4:$G$180,4,FALSE),"nincs kiválasztva szakma")</f>
        <v>nincs kiválasztva szakma</v>
      </c>
      <c r="I116" s="82" t="str">
        <f>IFERROR(VLOOKUP($E116,Szakmajegyzék!$C$4:$G$180,5,FALSE),"nincs kiválasztva szakma")</f>
        <v>nincs kiválasztva szakma</v>
      </c>
      <c r="J116" s="82" t="str">
        <f>IFERROR(VLOOKUP($E116,Szakmajegyzék!$C$4:$M$180,11,FALSE),"nincs kiválasztva szakma")</f>
        <v>nincs kiválasztva szakma</v>
      </c>
      <c r="K116" s="192" t="str">
        <f>IF(F116=5,lista!$X$2,IF(F116=4,lista!$X$3,"nincs kiválasztva szakma"))</f>
        <v>nincs kiválasztva szakma</v>
      </c>
      <c r="L116" s="83"/>
      <c r="M116" s="84"/>
      <c r="N116" s="81"/>
      <c r="O116" s="85" t="str">
        <f t="shared" si="3"/>
        <v/>
      </c>
    </row>
    <row r="117" spans="1:15" ht="54" customHeight="1" x14ac:dyDescent="0.25">
      <c r="A117" s="26" t="str">
        <f>IFERROR(VLOOKUP(B117,lista!$B$2:$C$46,2,0),"")</f>
        <v/>
      </c>
      <c r="B117" s="27"/>
      <c r="C117" s="27"/>
      <c r="D117" s="83"/>
      <c r="E117" s="81"/>
      <c r="F117" s="82" t="str">
        <f>IFERROR(VLOOKUP($E117,Szakmajegyzék!$C$4:$G$180,2,FALSE),"nincs kiválasztva szakma")</f>
        <v>nincs kiválasztva szakma</v>
      </c>
      <c r="G117" s="82" t="str">
        <f>IFERROR(VLOOKUP($E117,Szakmajegyzék!$C$4:$G$180,3,FALSE),"nincs kiválasztva szakma")</f>
        <v>nincs kiválasztva szakma</v>
      </c>
      <c r="H117" s="82" t="str">
        <f>IFERROR(VLOOKUP($E117,Szakmajegyzék!$C$4:$G$180,4,FALSE),"nincs kiválasztva szakma")</f>
        <v>nincs kiválasztva szakma</v>
      </c>
      <c r="I117" s="82" t="str">
        <f>IFERROR(VLOOKUP($E117,Szakmajegyzék!$C$4:$G$180,5,FALSE),"nincs kiválasztva szakma")</f>
        <v>nincs kiválasztva szakma</v>
      </c>
      <c r="J117" s="82" t="str">
        <f>IFERROR(VLOOKUP($E117,Szakmajegyzék!$C$4:$M$180,11,FALSE),"nincs kiválasztva szakma")</f>
        <v>nincs kiválasztva szakma</v>
      </c>
      <c r="K117" s="192" t="str">
        <f>IF(F117=5,lista!$X$2,IF(F117=4,lista!$X$3,"nincs kiválasztva szakma"))</f>
        <v>nincs kiválasztva szakma</v>
      </c>
      <c r="L117" s="83"/>
      <c r="M117" s="84"/>
      <c r="N117" s="81"/>
      <c r="O117" s="85" t="str">
        <f t="shared" si="3"/>
        <v/>
      </c>
    </row>
    <row r="118" spans="1:15" ht="54" customHeight="1" x14ac:dyDescent="0.25">
      <c r="A118" s="26" t="str">
        <f>IFERROR(VLOOKUP(B118,lista!$B$2:$C$46,2,0),"")</f>
        <v/>
      </c>
      <c r="B118" s="27"/>
      <c r="C118" s="27"/>
      <c r="D118" s="83"/>
      <c r="E118" s="81"/>
      <c r="F118" s="82" t="str">
        <f>IFERROR(VLOOKUP($E118,Szakmajegyzék!$C$4:$G$180,2,FALSE),"nincs kiválasztva szakma")</f>
        <v>nincs kiválasztva szakma</v>
      </c>
      <c r="G118" s="82" t="str">
        <f>IFERROR(VLOOKUP($E118,Szakmajegyzék!$C$4:$G$180,3,FALSE),"nincs kiválasztva szakma")</f>
        <v>nincs kiválasztva szakma</v>
      </c>
      <c r="H118" s="82" t="str">
        <f>IFERROR(VLOOKUP($E118,Szakmajegyzék!$C$4:$G$180,4,FALSE),"nincs kiválasztva szakma")</f>
        <v>nincs kiválasztva szakma</v>
      </c>
      <c r="I118" s="82" t="str">
        <f>IFERROR(VLOOKUP($E118,Szakmajegyzék!$C$4:$G$180,5,FALSE),"nincs kiválasztva szakma")</f>
        <v>nincs kiválasztva szakma</v>
      </c>
      <c r="J118" s="82" t="str">
        <f>IFERROR(VLOOKUP($E118,Szakmajegyzék!$C$4:$M$180,11,FALSE),"nincs kiválasztva szakma")</f>
        <v>nincs kiválasztva szakma</v>
      </c>
      <c r="K118" s="192" t="str">
        <f>IF(F118=5,lista!$X$2,IF(F118=4,lista!$X$3,"nincs kiválasztva szakma"))</f>
        <v>nincs kiválasztva szakma</v>
      </c>
      <c r="L118" s="83"/>
      <c r="M118" s="84"/>
      <c r="N118" s="81"/>
      <c r="O118" s="85" t="str">
        <f t="shared" si="3"/>
        <v/>
      </c>
    </row>
    <row r="119" spans="1:15" ht="54" customHeight="1" x14ac:dyDescent="0.25">
      <c r="A119" s="26" t="str">
        <f>IFERROR(VLOOKUP(B119,lista!$B$2:$C$46,2,0),"")</f>
        <v/>
      </c>
      <c r="B119" s="27"/>
      <c r="C119" s="27"/>
      <c r="D119" s="83"/>
      <c r="E119" s="81"/>
      <c r="F119" s="82" t="str">
        <f>IFERROR(VLOOKUP($E119,Szakmajegyzék!$C$4:$G$180,2,FALSE),"nincs kiválasztva szakma")</f>
        <v>nincs kiválasztva szakma</v>
      </c>
      <c r="G119" s="82" t="str">
        <f>IFERROR(VLOOKUP($E119,Szakmajegyzék!$C$4:$G$180,3,FALSE),"nincs kiválasztva szakma")</f>
        <v>nincs kiválasztva szakma</v>
      </c>
      <c r="H119" s="82" t="str">
        <f>IFERROR(VLOOKUP($E119,Szakmajegyzék!$C$4:$G$180,4,FALSE),"nincs kiválasztva szakma")</f>
        <v>nincs kiválasztva szakma</v>
      </c>
      <c r="I119" s="82" t="str">
        <f>IFERROR(VLOOKUP($E119,Szakmajegyzék!$C$4:$G$180,5,FALSE),"nincs kiválasztva szakma")</f>
        <v>nincs kiválasztva szakma</v>
      </c>
      <c r="J119" s="82" t="str">
        <f>IFERROR(VLOOKUP($E119,Szakmajegyzék!$C$4:$M$180,11,FALSE),"nincs kiválasztva szakma")</f>
        <v>nincs kiválasztva szakma</v>
      </c>
      <c r="K119" s="192" t="str">
        <f>IF(F119=5,lista!$X$2,IF(F119=4,lista!$X$3,"nincs kiválasztva szakma"))</f>
        <v>nincs kiválasztva szakma</v>
      </c>
      <c r="L119" s="83"/>
      <c r="M119" s="84"/>
      <c r="N119" s="81"/>
      <c r="O119" s="85" t="str">
        <f t="shared" si="3"/>
        <v/>
      </c>
    </row>
    <row r="120" spans="1:15" ht="54" customHeight="1" x14ac:dyDescent="0.25">
      <c r="A120" s="26" t="str">
        <f>IFERROR(VLOOKUP(B120,lista!$B$2:$C$46,2,0),"")</f>
        <v/>
      </c>
      <c r="B120" s="27"/>
      <c r="C120" s="27"/>
      <c r="D120" s="83"/>
      <c r="E120" s="81"/>
      <c r="F120" s="82" t="str">
        <f>IFERROR(VLOOKUP($E120,Szakmajegyzék!$C$4:$G$180,2,FALSE),"nincs kiválasztva szakma")</f>
        <v>nincs kiválasztva szakma</v>
      </c>
      <c r="G120" s="82" t="str">
        <f>IFERROR(VLOOKUP($E120,Szakmajegyzék!$C$4:$G$180,3,FALSE),"nincs kiválasztva szakma")</f>
        <v>nincs kiválasztva szakma</v>
      </c>
      <c r="H120" s="82" t="str">
        <f>IFERROR(VLOOKUP($E120,Szakmajegyzék!$C$4:$G$180,4,FALSE),"nincs kiválasztva szakma")</f>
        <v>nincs kiválasztva szakma</v>
      </c>
      <c r="I120" s="82" t="str">
        <f>IFERROR(VLOOKUP($E120,Szakmajegyzék!$C$4:$G$180,5,FALSE),"nincs kiválasztva szakma")</f>
        <v>nincs kiválasztva szakma</v>
      </c>
      <c r="J120" s="82" t="str">
        <f>IFERROR(VLOOKUP($E120,Szakmajegyzék!$C$4:$M$180,11,FALSE),"nincs kiválasztva szakma")</f>
        <v>nincs kiválasztva szakma</v>
      </c>
      <c r="K120" s="192" t="str">
        <f>IF(F120=5,lista!$X$2,IF(F120=4,lista!$X$3,"nincs kiválasztva szakma"))</f>
        <v>nincs kiválasztva szakma</v>
      </c>
      <c r="L120" s="83"/>
      <c r="M120" s="84"/>
      <c r="N120" s="81"/>
      <c r="O120" s="85" t="str">
        <f t="shared" si="3"/>
        <v/>
      </c>
    </row>
    <row r="121" spans="1:15" ht="54" customHeight="1" x14ac:dyDescent="0.25">
      <c r="A121" s="26" t="str">
        <f>IFERROR(VLOOKUP(B121,lista!$B$2:$C$46,2,0),"")</f>
        <v/>
      </c>
      <c r="B121" s="27"/>
      <c r="C121" s="27"/>
      <c r="D121" s="83"/>
      <c r="E121" s="81"/>
      <c r="F121" s="82" t="str">
        <f>IFERROR(VLOOKUP($E121,Szakmajegyzék!$C$4:$G$180,2,FALSE),"nincs kiválasztva szakma")</f>
        <v>nincs kiválasztva szakma</v>
      </c>
      <c r="G121" s="82" t="str">
        <f>IFERROR(VLOOKUP($E121,Szakmajegyzék!$C$4:$G$180,3,FALSE),"nincs kiválasztva szakma")</f>
        <v>nincs kiválasztva szakma</v>
      </c>
      <c r="H121" s="82" t="str">
        <f>IFERROR(VLOOKUP($E121,Szakmajegyzék!$C$4:$G$180,4,FALSE),"nincs kiválasztva szakma")</f>
        <v>nincs kiválasztva szakma</v>
      </c>
      <c r="I121" s="82" t="str">
        <f>IFERROR(VLOOKUP($E121,Szakmajegyzék!$C$4:$G$180,5,FALSE),"nincs kiválasztva szakma")</f>
        <v>nincs kiválasztva szakma</v>
      </c>
      <c r="J121" s="82" t="str">
        <f>IFERROR(VLOOKUP($E121,Szakmajegyzék!$C$4:$M$180,11,FALSE),"nincs kiválasztva szakma")</f>
        <v>nincs kiválasztva szakma</v>
      </c>
      <c r="K121" s="192" t="str">
        <f>IF(F121=5,lista!$X$2,IF(F121=4,lista!$X$3,"nincs kiválasztva szakma"))</f>
        <v>nincs kiválasztva szakma</v>
      </c>
      <c r="L121" s="83"/>
      <c r="M121" s="84"/>
      <c r="N121" s="81"/>
      <c r="O121" s="85" t="str">
        <f t="shared" si="3"/>
        <v/>
      </c>
    </row>
    <row r="122" spans="1:15" ht="54" customHeight="1" x14ac:dyDescent="0.25">
      <c r="A122" s="26" t="str">
        <f>IFERROR(VLOOKUP(B122,lista!$B$2:$C$46,2,0),"")</f>
        <v/>
      </c>
      <c r="B122" s="27"/>
      <c r="C122" s="27"/>
      <c r="D122" s="83"/>
      <c r="E122" s="81"/>
      <c r="F122" s="82" t="str">
        <f>IFERROR(VLOOKUP($E122,Szakmajegyzék!$C$4:$G$180,2,FALSE),"nincs kiválasztva szakma")</f>
        <v>nincs kiválasztva szakma</v>
      </c>
      <c r="G122" s="82" t="str">
        <f>IFERROR(VLOOKUP($E122,Szakmajegyzék!$C$4:$G$180,3,FALSE),"nincs kiválasztva szakma")</f>
        <v>nincs kiválasztva szakma</v>
      </c>
      <c r="H122" s="82" t="str">
        <f>IFERROR(VLOOKUP($E122,Szakmajegyzék!$C$4:$G$180,4,FALSE),"nincs kiválasztva szakma")</f>
        <v>nincs kiválasztva szakma</v>
      </c>
      <c r="I122" s="82" t="str">
        <f>IFERROR(VLOOKUP($E122,Szakmajegyzék!$C$4:$G$180,5,FALSE),"nincs kiválasztva szakma")</f>
        <v>nincs kiválasztva szakma</v>
      </c>
      <c r="J122" s="82" t="str">
        <f>IFERROR(VLOOKUP($E122,Szakmajegyzék!$C$4:$M$180,11,FALSE),"nincs kiválasztva szakma")</f>
        <v>nincs kiválasztva szakma</v>
      </c>
      <c r="K122" s="192" t="str">
        <f>IF(F122=5,lista!$X$2,IF(F122=4,lista!$X$3,"nincs kiválasztva szakma"))</f>
        <v>nincs kiválasztva szakma</v>
      </c>
      <c r="L122" s="83"/>
      <c r="M122" s="84"/>
      <c r="N122" s="81"/>
      <c r="O122" s="85" t="str">
        <f t="shared" si="3"/>
        <v/>
      </c>
    </row>
    <row r="123" spans="1:15" ht="54" customHeight="1" x14ac:dyDescent="0.25">
      <c r="A123" s="26" t="str">
        <f>IFERROR(VLOOKUP(B123,lista!$B$2:$C$46,2,0),"")</f>
        <v/>
      </c>
      <c r="B123" s="27"/>
      <c r="C123" s="27"/>
      <c r="D123" s="83"/>
      <c r="E123" s="81"/>
      <c r="F123" s="82" t="str">
        <f>IFERROR(VLOOKUP($E123,Szakmajegyzék!$C$4:$G$180,2,FALSE),"nincs kiválasztva szakma")</f>
        <v>nincs kiválasztva szakma</v>
      </c>
      <c r="G123" s="82" t="str">
        <f>IFERROR(VLOOKUP($E123,Szakmajegyzék!$C$4:$G$180,3,FALSE),"nincs kiválasztva szakma")</f>
        <v>nincs kiválasztva szakma</v>
      </c>
      <c r="H123" s="82" t="str">
        <f>IFERROR(VLOOKUP($E123,Szakmajegyzék!$C$4:$G$180,4,FALSE),"nincs kiválasztva szakma")</f>
        <v>nincs kiválasztva szakma</v>
      </c>
      <c r="I123" s="82" t="str">
        <f>IFERROR(VLOOKUP($E123,Szakmajegyzék!$C$4:$G$180,5,FALSE),"nincs kiválasztva szakma")</f>
        <v>nincs kiválasztva szakma</v>
      </c>
      <c r="J123" s="82" t="str">
        <f>IFERROR(VLOOKUP($E123,Szakmajegyzék!$C$4:$M$180,11,FALSE),"nincs kiválasztva szakma")</f>
        <v>nincs kiválasztva szakma</v>
      </c>
      <c r="K123" s="192" t="str">
        <f>IF(F123=5,lista!$X$2,IF(F123=4,lista!$X$3,"nincs kiválasztva szakma"))</f>
        <v>nincs kiválasztva szakma</v>
      </c>
      <c r="L123" s="83"/>
      <c r="M123" s="84"/>
      <c r="N123" s="81"/>
      <c r="O123" s="85" t="str">
        <f t="shared" si="3"/>
        <v/>
      </c>
    </row>
    <row r="124" spans="1:15" ht="54" customHeight="1" x14ac:dyDescent="0.25">
      <c r="A124" s="26" t="str">
        <f>IFERROR(VLOOKUP(B124,lista!$B$2:$C$46,2,0),"")</f>
        <v/>
      </c>
      <c r="B124" s="27"/>
      <c r="C124" s="27"/>
      <c r="D124" s="83"/>
      <c r="E124" s="81"/>
      <c r="F124" s="82" t="str">
        <f>IFERROR(VLOOKUP($E124,Szakmajegyzék!$C$4:$G$180,2,FALSE),"nincs kiválasztva szakma")</f>
        <v>nincs kiválasztva szakma</v>
      </c>
      <c r="G124" s="82" t="str">
        <f>IFERROR(VLOOKUP($E124,Szakmajegyzék!$C$4:$G$180,3,FALSE),"nincs kiválasztva szakma")</f>
        <v>nincs kiválasztva szakma</v>
      </c>
      <c r="H124" s="82" t="str">
        <f>IFERROR(VLOOKUP($E124,Szakmajegyzék!$C$4:$G$180,4,FALSE),"nincs kiválasztva szakma")</f>
        <v>nincs kiválasztva szakma</v>
      </c>
      <c r="I124" s="82" t="str">
        <f>IFERROR(VLOOKUP($E124,Szakmajegyzék!$C$4:$G$180,5,FALSE),"nincs kiválasztva szakma")</f>
        <v>nincs kiválasztva szakma</v>
      </c>
      <c r="J124" s="82" t="str">
        <f>IFERROR(VLOOKUP($E124,Szakmajegyzék!$C$4:$M$180,11,FALSE),"nincs kiválasztva szakma")</f>
        <v>nincs kiválasztva szakma</v>
      </c>
      <c r="K124" s="192" t="str">
        <f>IF(F124=5,lista!$X$2,IF(F124=4,lista!$X$3,"nincs kiválasztva szakma"))</f>
        <v>nincs kiválasztva szakma</v>
      </c>
      <c r="L124" s="83"/>
      <c r="M124" s="84"/>
      <c r="N124" s="81"/>
      <c r="O124" s="85" t="str">
        <f t="shared" si="3"/>
        <v/>
      </c>
    </row>
    <row r="125" spans="1:15" ht="54" customHeight="1" x14ac:dyDescent="0.25">
      <c r="A125" s="26" t="str">
        <f>IFERROR(VLOOKUP(B125,lista!$B$2:$C$46,2,0),"")</f>
        <v/>
      </c>
      <c r="B125" s="27"/>
      <c r="C125" s="27"/>
      <c r="D125" s="83"/>
      <c r="E125" s="81"/>
      <c r="F125" s="82" t="str">
        <f>IFERROR(VLOOKUP($E125,Szakmajegyzék!$C$4:$G$180,2,FALSE),"nincs kiválasztva szakma")</f>
        <v>nincs kiválasztva szakma</v>
      </c>
      <c r="G125" s="82" t="str">
        <f>IFERROR(VLOOKUP($E125,Szakmajegyzék!$C$4:$G$180,3,FALSE),"nincs kiválasztva szakma")</f>
        <v>nincs kiválasztva szakma</v>
      </c>
      <c r="H125" s="82" t="str">
        <f>IFERROR(VLOOKUP($E125,Szakmajegyzék!$C$4:$G$180,4,FALSE),"nincs kiválasztva szakma")</f>
        <v>nincs kiválasztva szakma</v>
      </c>
      <c r="I125" s="82" t="str">
        <f>IFERROR(VLOOKUP($E125,Szakmajegyzék!$C$4:$G$180,5,FALSE),"nincs kiválasztva szakma")</f>
        <v>nincs kiválasztva szakma</v>
      </c>
      <c r="J125" s="82" t="str">
        <f>IFERROR(VLOOKUP($E125,Szakmajegyzék!$C$4:$M$180,11,FALSE),"nincs kiválasztva szakma")</f>
        <v>nincs kiválasztva szakma</v>
      </c>
      <c r="K125" s="192" t="str">
        <f>IF(F125=5,lista!$X$2,IF(F125=4,lista!$X$3,"nincs kiválasztva szakma"))</f>
        <v>nincs kiválasztva szakma</v>
      </c>
      <c r="L125" s="83"/>
      <c r="M125" s="84"/>
      <c r="N125" s="81"/>
      <c r="O125" s="85" t="str">
        <f t="shared" si="3"/>
        <v/>
      </c>
    </row>
    <row r="126" spans="1:15" ht="54" customHeight="1" x14ac:dyDescent="0.25">
      <c r="A126" s="26" t="str">
        <f>IFERROR(VLOOKUP(B126,lista!$B$2:$C$46,2,0),"")</f>
        <v/>
      </c>
      <c r="B126" s="27"/>
      <c r="C126" s="27"/>
      <c r="D126" s="83"/>
      <c r="E126" s="81"/>
      <c r="F126" s="82" t="str">
        <f>IFERROR(VLOOKUP($E126,Szakmajegyzék!$C$4:$G$180,2,FALSE),"nincs kiválasztva szakma")</f>
        <v>nincs kiválasztva szakma</v>
      </c>
      <c r="G126" s="82" t="str">
        <f>IFERROR(VLOOKUP($E126,Szakmajegyzék!$C$4:$G$180,3,FALSE),"nincs kiválasztva szakma")</f>
        <v>nincs kiválasztva szakma</v>
      </c>
      <c r="H126" s="82" t="str">
        <f>IFERROR(VLOOKUP($E126,Szakmajegyzék!$C$4:$G$180,4,FALSE),"nincs kiválasztva szakma")</f>
        <v>nincs kiválasztva szakma</v>
      </c>
      <c r="I126" s="82" t="str">
        <f>IFERROR(VLOOKUP($E126,Szakmajegyzék!$C$4:$G$180,5,FALSE),"nincs kiválasztva szakma")</f>
        <v>nincs kiválasztva szakma</v>
      </c>
      <c r="J126" s="82" t="str">
        <f>IFERROR(VLOOKUP($E126,Szakmajegyzék!$C$4:$M$180,11,FALSE),"nincs kiválasztva szakma")</f>
        <v>nincs kiválasztva szakma</v>
      </c>
      <c r="K126" s="192" t="str">
        <f>IF(F126=5,lista!$X$2,IF(F126=4,lista!$X$3,"nincs kiválasztva szakma"))</f>
        <v>nincs kiválasztva szakma</v>
      </c>
      <c r="L126" s="83"/>
      <c r="M126" s="84"/>
      <c r="N126" s="81"/>
      <c r="O126" s="85" t="str">
        <f t="shared" si="3"/>
        <v/>
      </c>
    </row>
    <row r="127" spans="1:15" ht="54" customHeight="1" x14ac:dyDescent="0.25">
      <c r="A127" s="26" t="str">
        <f>IFERROR(VLOOKUP(B127,lista!$B$2:$C$46,2,0),"")</f>
        <v/>
      </c>
      <c r="B127" s="27"/>
      <c r="C127" s="27"/>
      <c r="D127" s="83"/>
      <c r="E127" s="81"/>
      <c r="F127" s="82" t="str">
        <f>IFERROR(VLOOKUP($E127,Szakmajegyzék!$C$4:$G$180,2,FALSE),"nincs kiválasztva szakma")</f>
        <v>nincs kiválasztva szakma</v>
      </c>
      <c r="G127" s="82" t="str">
        <f>IFERROR(VLOOKUP($E127,Szakmajegyzék!$C$4:$G$180,3,FALSE),"nincs kiválasztva szakma")</f>
        <v>nincs kiválasztva szakma</v>
      </c>
      <c r="H127" s="82" t="str">
        <f>IFERROR(VLOOKUP($E127,Szakmajegyzék!$C$4:$G$180,4,FALSE),"nincs kiválasztva szakma")</f>
        <v>nincs kiválasztva szakma</v>
      </c>
      <c r="I127" s="82" t="str">
        <f>IFERROR(VLOOKUP($E127,Szakmajegyzék!$C$4:$G$180,5,FALSE),"nincs kiválasztva szakma")</f>
        <v>nincs kiválasztva szakma</v>
      </c>
      <c r="J127" s="82" t="str">
        <f>IFERROR(VLOOKUP($E127,Szakmajegyzék!$C$4:$M$180,11,FALSE),"nincs kiválasztva szakma")</f>
        <v>nincs kiválasztva szakma</v>
      </c>
      <c r="K127" s="192" t="str">
        <f>IF(F127=5,lista!$X$2,IF(F127=4,lista!$X$3,"nincs kiválasztva szakma"))</f>
        <v>nincs kiválasztva szakma</v>
      </c>
      <c r="L127" s="83"/>
      <c r="M127" s="84"/>
      <c r="N127" s="81"/>
      <c r="O127" s="85" t="str">
        <f t="shared" si="3"/>
        <v/>
      </c>
    </row>
    <row r="128" spans="1:15" ht="54" customHeight="1" x14ac:dyDescent="0.25">
      <c r="A128" s="26" t="str">
        <f>IFERROR(VLOOKUP(B128,lista!$B$2:$C$46,2,0),"")</f>
        <v/>
      </c>
      <c r="B128" s="27"/>
      <c r="C128" s="27"/>
      <c r="D128" s="83"/>
      <c r="E128" s="81"/>
      <c r="F128" s="82" t="str">
        <f>IFERROR(VLOOKUP($E128,Szakmajegyzék!$C$4:$G$180,2,FALSE),"nincs kiválasztva szakma")</f>
        <v>nincs kiválasztva szakma</v>
      </c>
      <c r="G128" s="82" t="str">
        <f>IFERROR(VLOOKUP($E128,Szakmajegyzék!$C$4:$G$180,3,FALSE),"nincs kiválasztva szakma")</f>
        <v>nincs kiválasztva szakma</v>
      </c>
      <c r="H128" s="82" t="str">
        <f>IFERROR(VLOOKUP($E128,Szakmajegyzék!$C$4:$G$180,4,FALSE),"nincs kiválasztva szakma")</f>
        <v>nincs kiválasztva szakma</v>
      </c>
      <c r="I128" s="82" t="str">
        <f>IFERROR(VLOOKUP($E128,Szakmajegyzék!$C$4:$G$180,5,FALSE),"nincs kiválasztva szakma")</f>
        <v>nincs kiválasztva szakma</v>
      </c>
      <c r="J128" s="82" t="str">
        <f>IFERROR(VLOOKUP($E128,Szakmajegyzék!$C$4:$M$180,11,FALSE),"nincs kiválasztva szakma")</f>
        <v>nincs kiválasztva szakma</v>
      </c>
      <c r="K128" s="192" t="str">
        <f>IF(F128=5,lista!$X$2,IF(F128=4,lista!$X$3,"nincs kiválasztva szakma"))</f>
        <v>nincs kiválasztva szakma</v>
      </c>
      <c r="L128" s="83"/>
      <c r="M128" s="84"/>
      <c r="N128" s="81"/>
      <c r="O128" s="85" t="str">
        <f t="shared" si="3"/>
        <v/>
      </c>
    </row>
    <row r="129" spans="1:15" ht="54" customHeight="1" x14ac:dyDescent="0.25">
      <c r="A129" s="26" t="str">
        <f>IFERROR(VLOOKUP(B129,lista!$B$2:$C$46,2,0),"")</f>
        <v/>
      </c>
      <c r="B129" s="27"/>
      <c r="C129" s="27"/>
      <c r="D129" s="83"/>
      <c r="E129" s="81"/>
      <c r="F129" s="82" t="str">
        <f>IFERROR(VLOOKUP($E129,Szakmajegyzék!$C$4:$G$180,2,FALSE),"nincs kiválasztva szakma")</f>
        <v>nincs kiválasztva szakma</v>
      </c>
      <c r="G129" s="82" t="str">
        <f>IFERROR(VLOOKUP($E129,Szakmajegyzék!$C$4:$G$180,3,FALSE),"nincs kiválasztva szakma")</f>
        <v>nincs kiválasztva szakma</v>
      </c>
      <c r="H129" s="82" t="str">
        <f>IFERROR(VLOOKUP($E129,Szakmajegyzék!$C$4:$G$180,4,FALSE),"nincs kiválasztva szakma")</f>
        <v>nincs kiválasztva szakma</v>
      </c>
      <c r="I129" s="82" t="str">
        <f>IFERROR(VLOOKUP($E129,Szakmajegyzék!$C$4:$G$180,5,FALSE),"nincs kiválasztva szakma")</f>
        <v>nincs kiválasztva szakma</v>
      </c>
      <c r="J129" s="82" t="str">
        <f>IFERROR(VLOOKUP($E129,Szakmajegyzék!$C$4:$M$180,11,FALSE),"nincs kiválasztva szakma")</f>
        <v>nincs kiválasztva szakma</v>
      </c>
      <c r="K129" s="192" t="str">
        <f>IF(F129=5,lista!$X$2,IF(F129=4,lista!$X$3,"nincs kiválasztva szakma"))</f>
        <v>nincs kiválasztva szakma</v>
      </c>
      <c r="L129" s="83"/>
      <c r="M129" s="84"/>
      <c r="N129" s="81"/>
      <c r="O129" s="85" t="str">
        <f t="shared" si="3"/>
        <v/>
      </c>
    </row>
    <row r="130" spans="1:15" ht="54" customHeight="1" x14ac:dyDescent="0.25">
      <c r="A130" s="26" t="str">
        <f>IFERROR(VLOOKUP(B130,lista!$B$2:$C$46,2,0),"")</f>
        <v/>
      </c>
      <c r="B130" s="27"/>
      <c r="C130" s="27"/>
      <c r="D130" s="83"/>
      <c r="E130" s="81"/>
      <c r="F130" s="82" t="str">
        <f>IFERROR(VLOOKUP($E130,Szakmajegyzék!$C$4:$G$180,2,FALSE),"nincs kiválasztva szakma")</f>
        <v>nincs kiválasztva szakma</v>
      </c>
      <c r="G130" s="82" t="str">
        <f>IFERROR(VLOOKUP($E130,Szakmajegyzék!$C$4:$G$180,3,FALSE),"nincs kiválasztva szakma")</f>
        <v>nincs kiválasztva szakma</v>
      </c>
      <c r="H130" s="82" t="str">
        <f>IFERROR(VLOOKUP($E130,Szakmajegyzék!$C$4:$G$180,4,FALSE),"nincs kiválasztva szakma")</f>
        <v>nincs kiválasztva szakma</v>
      </c>
      <c r="I130" s="82" t="str">
        <f>IFERROR(VLOOKUP($E130,Szakmajegyzék!$C$4:$G$180,5,FALSE),"nincs kiválasztva szakma")</f>
        <v>nincs kiválasztva szakma</v>
      </c>
      <c r="J130" s="82" t="str">
        <f>IFERROR(VLOOKUP($E130,Szakmajegyzék!$C$4:$M$180,11,FALSE),"nincs kiválasztva szakma")</f>
        <v>nincs kiválasztva szakma</v>
      </c>
      <c r="K130" s="192" t="str">
        <f>IF(F130=5,lista!$X$2,IF(F130=4,lista!$X$3,"nincs kiválasztva szakma"))</f>
        <v>nincs kiválasztva szakma</v>
      </c>
      <c r="L130" s="83"/>
      <c r="M130" s="84"/>
      <c r="N130" s="81"/>
      <c r="O130" s="85" t="str">
        <f t="shared" si="3"/>
        <v/>
      </c>
    </row>
    <row r="131" spans="1:15" ht="54" customHeight="1" x14ac:dyDescent="0.25">
      <c r="A131" s="26" t="str">
        <f>IFERROR(VLOOKUP(B131,lista!$B$2:$C$46,2,0),"")</f>
        <v/>
      </c>
      <c r="B131" s="27"/>
      <c r="C131" s="27"/>
      <c r="D131" s="83"/>
      <c r="E131" s="81"/>
      <c r="F131" s="82" t="str">
        <f>IFERROR(VLOOKUP($E131,Szakmajegyzék!$C$4:$G$180,2,FALSE),"nincs kiválasztva szakma")</f>
        <v>nincs kiválasztva szakma</v>
      </c>
      <c r="G131" s="82" t="str">
        <f>IFERROR(VLOOKUP($E131,Szakmajegyzék!$C$4:$G$180,3,FALSE),"nincs kiválasztva szakma")</f>
        <v>nincs kiválasztva szakma</v>
      </c>
      <c r="H131" s="82" t="str">
        <f>IFERROR(VLOOKUP($E131,Szakmajegyzék!$C$4:$G$180,4,FALSE),"nincs kiválasztva szakma")</f>
        <v>nincs kiválasztva szakma</v>
      </c>
      <c r="I131" s="82" t="str">
        <f>IFERROR(VLOOKUP($E131,Szakmajegyzék!$C$4:$G$180,5,FALSE),"nincs kiválasztva szakma")</f>
        <v>nincs kiválasztva szakma</v>
      </c>
      <c r="J131" s="82" t="str">
        <f>IFERROR(VLOOKUP($E131,Szakmajegyzék!$C$4:$M$180,11,FALSE),"nincs kiválasztva szakma")</f>
        <v>nincs kiválasztva szakma</v>
      </c>
      <c r="K131" s="192" t="str">
        <f>IF(F131=5,lista!$X$2,IF(F131=4,lista!$X$3,"nincs kiválasztva szakma"))</f>
        <v>nincs kiválasztva szakma</v>
      </c>
      <c r="L131" s="83"/>
      <c r="M131" s="84"/>
      <c r="N131" s="81"/>
      <c r="O131" s="85" t="str">
        <f t="shared" ref="O131:O194" si="4">IF(AND(A131&lt;&gt;"",COUNTA(B131:E131,L131:M131)&lt;&gt;6),"Hiba!","")</f>
        <v/>
      </c>
    </row>
    <row r="132" spans="1:15" ht="54" customHeight="1" x14ac:dyDescent="0.25">
      <c r="A132" s="26" t="str">
        <f>IFERROR(VLOOKUP(B132,lista!$B$2:$C$46,2,0),"")</f>
        <v/>
      </c>
      <c r="B132" s="27"/>
      <c r="C132" s="27"/>
      <c r="D132" s="83"/>
      <c r="E132" s="81"/>
      <c r="F132" s="82" t="str">
        <f>IFERROR(VLOOKUP($E132,Szakmajegyzék!$C$4:$G$180,2,FALSE),"nincs kiválasztva szakma")</f>
        <v>nincs kiválasztva szakma</v>
      </c>
      <c r="G132" s="82" t="str">
        <f>IFERROR(VLOOKUP($E132,Szakmajegyzék!$C$4:$G$180,3,FALSE),"nincs kiválasztva szakma")</f>
        <v>nincs kiválasztva szakma</v>
      </c>
      <c r="H132" s="82" t="str">
        <f>IFERROR(VLOOKUP($E132,Szakmajegyzék!$C$4:$G$180,4,FALSE),"nincs kiválasztva szakma")</f>
        <v>nincs kiválasztva szakma</v>
      </c>
      <c r="I132" s="82" t="str">
        <f>IFERROR(VLOOKUP($E132,Szakmajegyzék!$C$4:$G$180,5,FALSE),"nincs kiválasztva szakma")</f>
        <v>nincs kiválasztva szakma</v>
      </c>
      <c r="J132" s="82" t="str">
        <f>IFERROR(VLOOKUP($E132,Szakmajegyzék!$C$4:$M$180,11,FALSE),"nincs kiválasztva szakma")</f>
        <v>nincs kiválasztva szakma</v>
      </c>
      <c r="K132" s="192" t="str">
        <f>IF(F132=5,lista!$X$2,IF(F132=4,lista!$X$3,"nincs kiválasztva szakma"))</f>
        <v>nincs kiválasztva szakma</v>
      </c>
      <c r="L132" s="83"/>
      <c r="M132" s="84"/>
      <c r="N132" s="81"/>
      <c r="O132" s="85" t="str">
        <f t="shared" si="4"/>
        <v/>
      </c>
    </row>
    <row r="133" spans="1:15" ht="54" customHeight="1" x14ac:dyDescent="0.25">
      <c r="A133" s="26" t="str">
        <f>IFERROR(VLOOKUP(B133,lista!$B$2:$C$46,2,0),"")</f>
        <v/>
      </c>
      <c r="B133" s="27"/>
      <c r="C133" s="27"/>
      <c r="D133" s="83"/>
      <c r="E133" s="81"/>
      <c r="F133" s="82" t="str">
        <f>IFERROR(VLOOKUP($E133,Szakmajegyzék!$C$4:$G$180,2,FALSE),"nincs kiválasztva szakma")</f>
        <v>nincs kiválasztva szakma</v>
      </c>
      <c r="G133" s="82" t="str">
        <f>IFERROR(VLOOKUP($E133,Szakmajegyzék!$C$4:$G$180,3,FALSE),"nincs kiválasztva szakma")</f>
        <v>nincs kiválasztva szakma</v>
      </c>
      <c r="H133" s="82" t="str">
        <f>IFERROR(VLOOKUP($E133,Szakmajegyzék!$C$4:$G$180,4,FALSE),"nincs kiválasztva szakma")</f>
        <v>nincs kiválasztva szakma</v>
      </c>
      <c r="I133" s="82" t="str">
        <f>IFERROR(VLOOKUP($E133,Szakmajegyzék!$C$4:$G$180,5,FALSE),"nincs kiválasztva szakma")</f>
        <v>nincs kiválasztva szakma</v>
      </c>
      <c r="J133" s="82" t="str">
        <f>IFERROR(VLOOKUP($E133,Szakmajegyzék!$C$4:$M$180,11,FALSE),"nincs kiválasztva szakma")</f>
        <v>nincs kiválasztva szakma</v>
      </c>
      <c r="K133" s="192" t="str">
        <f>IF(F133=5,lista!$X$2,IF(F133=4,lista!$X$3,"nincs kiválasztva szakma"))</f>
        <v>nincs kiválasztva szakma</v>
      </c>
      <c r="L133" s="83"/>
      <c r="M133" s="84"/>
      <c r="N133" s="81"/>
      <c r="O133" s="85" t="str">
        <f t="shared" si="4"/>
        <v/>
      </c>
    </row>
    <row r="134" spans="1:15" ht="54" customHeight="1" x14ac:dyDescent="0.25">
      <c r="A134" s="26" t="str">
        <f>IFERROR(VLOOKUP(B134,lista!$B$2:$C$46,2,0),"")</f>
        <v/>
      </c>
      <c r="B134" s="27"/>
      <c r="C134" s="27"/>
      <c r="D134" s="83"/>
      <c r="E134" s="81"/>
      <c r="F134" s="82" t="str">
        <f>IFERROR(VLOOKUP($E134,Szakmajegyzék!$C$4:$G$180,2,FALSE),"nincs kiválasztva szakma")</f>
        <v>nincs kiválasztva szakma</v>
      </c>
      <c r="G134" s="82" t="str">
        <f>IFERROR(VLOOKUP($E134,Szakmajegyzék!$C$4:$G$180,3,FALSE),"nincs kiválasztva szakma")</f>
        <v>nincs kiválasztva szakma</v>
      </c>
      <c r="H134" s="82" t="str">
        <f>IFERROR(VLOOKUP($E134,Szakmajegyzék!$C$4:$G$180,4,FALSE),"nincs kiválasztva szakma")</f>
        <v>nincs kiválasztva szakma</v>
      </c>
      <c r="I134" s="82" t="str">
        <f>IFERROR(VLOOKUP($E134,Szakmajegyzék!$C$4:$G$180,5,FALSE),"nincs kiválasztva szakma")</f>
        <v>nincs kiválasztva szakma</v>
      </c>
      <c r="J134" s="82" t="str">
        <f>IFERROR(VLOOKUP($E134,Szakmajegyzék!$C$4:$M$180,11,FALSE),"nincs kiválasztva szakma")</f>
        <v>nincs kiválasztva szakma</v>
      </c>
      <c r="K134" s="192" t="str">
        <f>IF(F134=5,lista!$X$2,IF(F134=4,lista!$X$3,"nincs kiválasztva szakma"))</f>
        <v>nincs kiválasztva szakma</v>
      </c>
      <c r="L134" s="83"/>
      <c r="M134" s="84"/>
      <c r="N134" s="81"/>
      <c r="O134" s="85" t="str">
        <f t="shared" si="4"/>
        <v/>
      </c>
    </row>
    <row r="135" spans="1:15" ht="54" customHeight="1" x14ac:dyDescent="0.25">
      <c r="A135" s="26" t="str">
        <f>IFERROR(VLOOKUP(B135,lista!$B$2:$C$46,2,0),"")</f>
        <v/>
      </c>
      <c r="B135" s="27"/>
      <c r="C135" s="27"/>
      <c r="D135" s="83"/>
      <c r="E135" s="81"/>
      <c r="F135" s="82" t="str">
        <f>IFERROR(VLOOKUP($E135,Szakmajegyzék!$C$4:$G$180,2,FALSE),"nincs kiválasztva szakma")</f>
        <v>nincs kiválasztva szakma</v>
      </c>
      <c r="G135" s="82" t="str">
        <f>IFERROR(VLOOKUP($E135,Szakmajegyzék!$C$4:$G$180,3,FALSE),"nincs kiválasztva szakma")</f>
        <v>nincs kiválasztva szakma</v>
      </c>
      <c r="H135" s="82" t="str">
        <f>IFERROR(VLOOKUP($E135,Szakmajegyzék!$C$4:$G$180,4,FALSE),"nincs kiválasztva szakma")</f>
        <v>nincs kiválasztva szakma</v>
      </c>
      <c r="I135" s="82" t="str">
        <f>IFERROR(VLOOKUP($E135,Szakmajegyzék!$C$4:$G$180,5,FALSE),"nincs kiválasztva szakma")</f>
        <v>nincs kiválasztva szakma</v>
      </c>
      <c r="J135" s="82" t="str">
        <f>IFERROR(VLOOKUP($E135,Szakmajegyzék!$C$4:$M$180,11,FALSE),"nincs kiválasztva szakma")</f>
        <v>nincs kiválasztva szakma</v>
      </c>
      <c r="K135" s="192" t="str">
        <f>IF(F135=5,lista!$X$2,IF(F135=4,lista!$X$3,"nincs kiválasztva szakma"))</f>
        <v>nincs kiválasztva szakma</v>
      </c>
      <c r="L135" s="83"/>
      <c r="M135" s="84"/>
      <c r="N135" s="81"/>
      <c r="O135" s="85" t="str">
        <f t="shared" si="4"/>
        <v/>
      </c>
    </row>
    <row r="136" spans="1:15" ht="54" customHeight="1" x14ac:dyDescent="0.25">
      <c r="A136" s="26" t="str">
        <f>IFERROR(VLOOKUP(B136,lista!$B$2:$C$46,2,0),"")</f>
        <v/>
      </c>
      <c r="B136" s="27"/>
      <c r="C136" s="27"/>
      <c r="D136" s="83"/>
      <c r="E136" s="81"/>
      <c r="F136" s="82" t="str">
        <f>IFERROR(VLOOKUP($E136,Szakmajegyzék!$C$4:$G$180,2,FALSE),"nincs kiválasztva szakma")</f>
        <v>nincs kiválasztva szakma</v>
      </c>
      <c r="G136" s="82" t="str">
        <f>IFERROR(VLOOKUP($E136,Szakmajegyzék!$C$4:$G$180,3,FALSE),"nincs kiválasztva szakma")</f>
        <v>nincs kiválasztva szakma</v>
      </c>
      <c r="H136" s="82" t="str">
        <f>IFERROR(VLOOKUP($E136,Szakmajegyzék!$C$4:$G$180,4,FALSE),"nincs kiválasztva szakma")</f>
        <v>nincs kiválasztva szakma</v>
      </c>
      <c r="I136" s="82" t="str">
        <f>IFERROR(VLOOKUP($E136,Szakmajegyzék!$C$4:$G$180,5,FALSE),"nincs kiválasztva szakma")</f>
        <v>nincs kiválasztva szakma</v>
      </c>
      <c r="J136" s="82" t="str">
        <f>IFERROR(VLOOKUP($E136,Szakmajegyzék!$C$4:$M$180,11,FALSE),"nincs kiválasztva szakma")</f>
        <v>nincs kiválasztva szakma</v>
      </c>
      <c r="K136" s="192" t="str">
        <f>IF(F136=5,lista!$X$2,IF(F136=4,lista!$X$3,"nincs kiválasztva szakma"))</f>
        <v>nincs kiválasztva szakma</v>
      </c>
      <c r="L136" s="83"/>
      <c r="M136" s="84"/>
      <c r="N136" s="81"/>
      <c r="O136" s="85" t="str">
        <f t="shared" si="4"/>
        <v/>
      </c>
    </row>
    <row r="137" spans="1:15" ht="54" customHeight="1" x14ac:dyDescent="0.25">
      <c r="A137" s="26" t="str">
        <f>IFERROR(VLOOKUP(B137,lista!$B$2:$C$46,2,0),"")</f>
        <v/>
      </c>
      <c r="B137" s="27"/>
      <c r="C137" s="27"/>
      <c r="D137" s="83"/>
      <c r="E137" s="81"/>
      <c r="F137" s="82" t="str">
        <f>IFERROR(VLOOKUP($E137,Szakmajegyzék!$C$4:$G$180,2,FALSE),"nincs kiválasztva szakma")</f>
        <v>nincs kiválasztva szakma</v>
      </c>
      <c r="G137" s="82" t="str">
        <f>IFERROR(VLOOKUP($E137,Szakmajegyzék!$C$4:$G$180,3,FALSE),"nincs kiválasztva szakma")</f>
        <v>nincs kiválasztva szakma</v>
      </c>
      <c r="H137" s="82" t="str">
        <f>IFERROR(VLOOKUP($E137,Szakmajegyzék!$C$4:$G$180,4,FALSE),"nincs kiválasztva szakma")</f>
        <v>nincs kiválasztva szakma</v>
      </c>
      <c r="I137" s="82" t="str">
        <f>IFERROR(VLOOKUP($E137,Szakmajegyzék!$C$4:$G$180,5,FALSE),"nincs kiválasztva szakma")</f>
        <v>nincs kiválasztva szakma</v>
      </c>
      <c r="J137" s="82" t="str">
        <f>IFERROR(VLOOKUP($E137,Szakmajegyzék!$C$4:$M$180,11,FALSE),"nincs kiválasztva szakma")</f>
        <v>nincs kiválasztva szakma</v>
      </c>
      <c r="K137" s="192" t="str">
        <f>IF(F137=5,lista!$X$2,IF(F137=4,lista!$X$3,"nincs kiválasztva szakma"))</f>
        <v>nincs kiválasztva szakma</v>
      </c>
      <c r="L137" s="83"/>
      <c r="M137" s="84"/>
      <c r="N137" s="81"/>
      <c r="O137" s="85" t="str">
        <f t="shared" si="4"/>
        <v/>
      </c>
    </row>
    <row r="138" spans="1:15" ht="54" customHeight="1" x14ac:dyDescent="0.25">
      <c r="A138" s="26" t="str">
        <f>IFERROR(VLOOKUP(B138,lista!$B$2:$C$46,2,0),"")</f>
        <v/>
      </c>
      <c r="B138" s="27"/>
      <c r="C138" s="27"/>
      <c r="D138" s="83"/>
      <c r="E138" s="81"/>
      <c r="F138" s="82" t="str">
        <f>IFERROR(VLOOKUP($E138,Szakmajegyzék!$C$4:$G$180,2,FALSE),"nincs kiválasztva szakma")</f>
        <v>nincs kiválasztva szakma</v>
      </c>
      <c r="G138" s="82" t="str">
        <f>IFERROR(VLOOKUP($E138,Szakmajegyzék!$C$4:$G$180,3,FALSE),"nincs kiválasztva szakma")</f>
        <v>nincs kiválasztva szakma</v>
      </c>
      <c r="H138" s="82" t="str">
        <f>IFERROR(VLOOKUP($E138,Szakmajegyzék!$C$4:$G$180,4,FALSE),"nincs kiválasztva szakma")</f>
        <v>nincs kiválasztva szakma</v>
      </c>
      <c r="I138" s="82" t="str">
        <f>IFERROR(VLOOKUP($E138,Szakmajegyzék!$C$4:$G$180,5,FALSE),"nincs kiválasztva szakma")</f>
        <v>nincs kiválasztva szakma</v>
      </c>
      <c r="J138" s="82" t="str">
        <f>IFERROR(VLOOKUP($E138,Szakmajegyzék!$C$4:$M$180,11,FALSE),"nincs kiválasztva szakma")</f>
        <v>nincs kiválasztva szakma</v>
      </c>
      <c r="K138" s="192" t="str">
        <f>IF(F138=5,lista!$X$2,IF(F138=4,lista!$X$3,"nincs kiválasztva szakma"))</f>
        <v>nincs kiválasztva szakma</v>
      </c>
      <c r="L138" s="83"/>
      <c r="M138" s="84"/>
      <c r="N138" s="81"/>
      <c r="O138" s="85" t="str">
        <f t="shared" si="4"/>
        <v/>
      </c>
    </row>
    <row r="139" spans="1:15" ht="54" customHeight="1" x14ac:dyDescent="0.25">
      <c r="A139" s="26" t="str">
        <f>IFERROR(VLOOKUP(B139,lista!$B$2:$C$46,2,0),"")</f>
        <v/>
      </c>
      <c r="B139" s="27"/>
      <c r="C139" s="27"/>
      <c r="D139" s="83"/>
      <c r="E139" s="81"/>
      <c r="F139" s="82" t="str">
        <f>IFERROR(VLOOKUP($E139,Szakmajegyzék!$C$4:$G$180,2,FALSE),"nincs kiválasztva szakma")</f>
        <v>nincs kiválasztva szakma</v>
      </c>
      <c r="G139" s="82" t="str">
        <f>IFERROR(VLOOKUP($E139,Szakmajegyzék!$C$4:$G$180,3,FALSE),"nincs kiválasztva szakma")</f>
        <v>nincs kiválasztva szakma</v>
      </c>
      <c r="H139" s="82" t="str">
        <f>IFERROR(VLOOKUP($E139,Szakmajegyzék!$C$4:$G$180,4,FALSE),"nincs kiválasztva szakma")</f>
        <v>nincs kiválasztva szakma</v>
      </c>
      <c r="I139" s="82" t="str">
        <f>IFERROR(VLOOKUP($E139,Szakmajegyzék!$C$4:$G$180,5,FALSE),"nincs kiválasztva szakma")</f>
        <v>nincs kiválasztva szakma</v>
      </c>
      <c r="J139" s="82" t="str">
        <f>IFERROR(VLOOKUP($E139,Szakmajegyzék!$C$4:$M$180,11,FALSE),"nincs kiválasztva szakma")</f>
        <v>nincs kiválasztva szakma</v>
      </c>
      <c r="K139" s="192" t="str">
        <f>IF(F139=5,lista!$X$2,IF(F139=4,lista!$X$3,"nincs kiválasztva szakma"))</f>
        <v>nincs kiválasztva szakma</v>
      </c>
      <c r="L139" s="83"/>
      <c r="M139" s="84"/>
      <c r="N139" s="81"/>
      <c r="O139" s="85" t="str">
        <f t="shared" si="4"/>
        <v/>
      </c>
    </row>
    <row r="140" spans="1:15" ht="54" customHeight="1" x14ac:dyDescent="0.25">
      <c r="A140" s="26" t="str">
        <f>IFERROR(VLOOKUP(B140,lista!$B$2:$C$46,2,0),"")</f>
        <v/>
      </c>
      <c r="B140" s="27"/>
      <c r="C140" s="27"/>
      <c r="D140" s="83"/>
      <c r="E140" s="81"/>
      <c r="F140" s="82" t="str">
        <f>IFERROR(VLOOKUP($E140,Szakmajegyzék!$C$4:$G$180,2,FALSE),"nincs kiválasztva szakma")</f>
        <v>nincs kiválasztva szakma</v>
      </c>
      <c r="G140" s="82" t="str">
        <f>IFERROR(VLOOKUP($E140,Szakmajegyzék!$C$4:$G$180,3,FALSE),"nincs kiválasztva szakma")</f>
        <v>nincs kiválasztva szakma</v>
      </c>
      <c r="H140" s="82" t="str">
        <f>IFERROR(VLOOKUP($E140,Szakmajegyzék!$C$4:$G$180,4,FALSE),"nincs kiválasztva szakma")</f>
        <v>nincs kiválasztva szakma</v>
      </c>
      <c r="I140" s="82" t="str">
        <f>IFERROR(VLOOKUP($E140,Szakmajegyzék!$C$4:$G$180,5,FALSE),"nincs kiválasztva szakma")</f>
        <v>nincs kiválasztva szakma</v>
      </c>
      <c r="J140" s="82" t="str">
        <f>IFERROR(VLOOKUP($E140,Szakmajegyzék!$C$4:$M$180,11,FALSE),"nincs kiválasztva szakma")</f>
        <v>nincs kiválasztva szakma</v>
      </c>
      <c r="K140" s="192" t="str">
        <f>IF(F140=5,lista!$X$2,IF(F140=4,lista!$X$3,"nincs kiválasztva szakma"))</f>
        <v>nincs kiválasztva szakma</v>
      </c>
      <c r="L140" s="83"/>
      <c r="M140" s="84"/>
      <c r="N140" s="81"/>
      <c r="O140" s="85" t="str">
        <f t="shared" si="4"/>
        <v/>
      </c>
    </row>
    <row r="141" spans="1:15" ht="54" customHeight="1" x14ac:dyDescent="0.25">
      <c r="A141" s="26" t="str">
        <f>IFERROR(VLOOKUP(B141,lista!$B$2:$C$46,2,0),"")</f>
        <v/>
      </c>
      <c r="B141" s="27"/>
      <c r="C141" s="27"/>
      <c r="D141" s="83"/>
      <c r="E141" s="81"/>
      <c r="F141" s="82" t="str">
        <f>IFERROR(VLOOKUP($E141,Szakmajegyzék!$C$4:$G$180,2,FALSE),"nincs kiválasztva szakma")</f>
        <v>nincs kiválasztva szakma</v>
      </c>
      <c r="G141" s="82" t="str">
        <f>IFERROR(VLOOKUP($E141,Szakmajegyzék!$C$4:$G$180,3,FALSE),"nincs kiválasztva szakma")</f>
        <v>nincs kiválasztva szakma</v>
      </c>
      <c r="H141" s="82" t="str">
        <f>IFERROR(VLOOKUP($E141,Szakmajegyzék!$C$4:$G$180,4,FALSE),"nincs kiválasztva szakma")</f>
        <v>nincs kiválasztva szakma</v>
      </c>
      <c r="I141" s="82" t="str">
        <f>IFERROR(VLOOKUP($E141,Szakmajegyzék!$C$4:$G$180,5,FALSE),"nincs kiválasztva szakma")</f>
        <v>nincs kiválasztva szakma</v>
      </c>
      <c r="J141" s="82" t="str">
        <f>IFERROR(VLOOKUP($E141,Szakmajegyzék!$C$4:$M$180,11,FALSE),"nincs kiválasztva szakma")</f>
        <v>nincs kiválasztva szakma</v>
      </c>
      <c r="K141" s="192" t="str">
        <f>IF(F141=5,lista!$X$2,IF(F141=4,lista!$X$3,"nincs kiválasztva szakma"))</f>
        <v>nincs kiválasztva szakma</v>
      </c>
      <c r="L141" s="83"/>
      <c r="M141" s="84"/>
      <c r="N141" s="81"/>
      <c r="O141" s="85" t="str">
        <f t="shared" si="4"/>
        <v/>
      </c>
    </row>
    <row r="142" spans="1:15" ht="54" customHeight="1" x14ac:dyDescent="0.25">
      <c r="A142" s="26" t="str">
        <f>IFERROR(VLOOKUP(B142,lista!$B$2:$C$46,2,0),"")</f>
        <v/>
      </c>
      <c r="B142" s="27"/>
      <c r="C142" s="27"/>
      <c r="D142" s="83"/>
      <c r="E142" s="81"/>
      <c r="F142" s="82" t="str">
        <f>IFERROR(VLOOKUP($E142,Szakmajegyzék!$C$4:$G$180,2,FALSE),"nincs kiválasztva szakma")</f>
        <v>nincs kiválasztva szakma</v>
      </c>
      <c r="G142" s="82" t="str">
        <f>IFERROR(VLOOKUP($E142,Szakmajegyzék!$C$4:$G$180,3,FALSE),"nincs kiválasztva szakma")</f>
        <v>nincs kiválasztva szakma</v>
      </c>
      <c r="H142" s="82" t="str">
        <f>IFERROR(VLOOKUP($E142,Szakmajegyzék!$C$4:$G$180,4,FALSE),"nincs kiválasztva szakma")</f>
        <v>nincs kiválasztva szakma</v>
      </c>
      <c r="I142" s="82" t="str">
        <f>IFERROR(VLOOKUP($E142,Szakmajegyzék!$C$4:$G$180,5,FALSE),"nincs kiválasztva szakma")</f>
        <v>nincs kiválasztva szakma</v>
      </c>
      <c r="J142" s="82" t="str">
        <f>IFERROR(VLOOKUP($E142,Szakmajegyzék!$C$4:$M$180,11,FALSE),"nincs kiválasztva szakma")</f>
        <v>nincs kiválasztva szakma</v>
      </c>
      <c r="K142" s="192" t="str">
        <f>IF(F142=5,lista!$X$2,IF(F142=4,lista!$X$3,"nincs kiválasztva szakma"))</f>
        <v>nincs kiválasztva szakma</v>
      </c>
      <c r="L142" s="83"/>
      <c r="M142" s="84"/>
      <c r="N142" s="81"/>
      <c r="O142" s="85" t="str">
        <f t="shared" si="4"/>
        <v/>
      </c>
    </row>
    <row r="143" spans="1:15" ht="54" customHeight="1" x14ac:dyDescent="0.25">
      <c r="A143" s="26" t="str">
        <f>IFERROR(VLOOKUP(B143,lista!$B$2:$C$46,2,0),"")</f>
        <v/>
      </c>
      <c r="B143" s="27"/>
      <c r="C143" s="27"/>
      <c r="D143" s="83"/>
      <c r="E143" s="81"/>
      <c r="F143" s="82" t="str">
        <f>IFERROR(VLOOKUP($E143,Szakmajegyzék!$C$4:$G$180,2,FALSE),"nincs kiválasztva szakma")</f>
        <v>nincs kiválasztva szakma</v>
      </c>
      <c r="G143" s="82" t="str">
        <f>IFERROR(VLOOKUP($E143,Szakmajegyzék!$C$4:$G$180,3,FALSE),"nincs kiválasztva szakma")</f>
        <v>nincs kiválasztva szakma</v>
      </c>
      <c r="H143" s="82" t="str">
        <f>IFERROR(VLOOKUP($E143,Szakmajegyzék!$C$4:$G$180,4,FALSE),"nincs kiválasztva szakma")</f>
        <v>nincs kiválasztva szakma</v>
      </c>
      <c r="I143" s="82" t="str">
        <f>IFERROR(VLOOKUP($E143,Szakmajegyzék!$C$4:$G$180,5,FALSE),"nincs kiválasztva szakma")</f>
        <v>nincs kiválasztva szakma</v>
      </c>
      <c r="J143" s="82" t="str">
        <f>IFERROR(VLOOKUP($E143,Szakmajegyzék!$C$4:$M$180,11,FALSE),"nincs kiválasztva szakma")</f>
        <v>nincs kiválasztva szakma</v>
      </c>
      <c r="K143" s="192" t="str">
        <f>IF(F143=5,lista!$X$2,IF(F143=4,lista!$X$3,"nincs kiválasztva szakma"))</f>
        <v>nincs kiválasztva szakma</v>
      </c>
      <c r="L143" s="83"/>
      <c r="M143" s="84"/>
      <c r="N143" s="81"/>
      <c r="O143" s="85" t="str">
        <f t="shared" si="4"/>
        <v/>
      </c>
    </row>
    <row r="144" spans="1:15" ht="54" customHeight="1" x14ac:dyDescent="0.25">
      <c r="A144" s="26" t="str">
        <f>IFERROR(VLOOKUP(B144,lista!$B$2:$C$46,2,0),"")</f>
        <v/>
      </c>
      <c r="B144" s="27"/>
      <c r="C144" s="27"/>
      <c r="D144" s="83"/>
      <c r="E144" s="81"/>
      <c r="F144" s="82" t="str">
        <f>IFERROR(VLOOKUP($E144,Szakmajegyzék!$C$4:$G$180,2,FALSE),"nincs kiválasztva szakma")</f>
        <v>nincs kiválasztva szakma</v>
      </c>
      <c r="G144" s="82" t="str">
        <f>IFERROR(VLOOKUP($E144,Szakmajegyzék!$C$4:$G$180,3,FALSE),"nincs kiválasztva szakma")</f>
        <v>nincs kiválasztva szakma</v>
      </c>
      <c r="H144" s="82" t="str">
        <f>IFERROR(VLOOKUP($E144,Szakmajegyzék!$C$4:$G$180,4,FALSE),"nincs kiválasztva szakma")</f>
        <v>nincs kiválasztva szakma</v>
      </c>
      <c r="I144" s="82" t="str">
        <f>IFERROR(VLOOKUP($E144,Szakmajegyzék!$C$4:$G$180,5,FALSE),"nincs kiválasztva szakma")</f>
        <v>nincs kiválasztva szakma</v>
      </c>
      <c r="J144" s="82" t="str">
        <f>IFERROR(VLOOKUP($E144,Szakmajegyzék!$C$4:$M$180,11,FALSE),"nincs kiválasztva szakma")</f>
        <v>nincs kiválasztva szakma</v>
      </c>
      <c r="K144" s="192" t="str">
        <f>IF(F144=5,lista!$X$2,IF(F144=4,lista!$X$3,"nincs kiválasztva szakma"))</f>
        <v>nincs kiválasztva szakma</v>
      </c>
      <c r="L144" s="83"/>
      <c r="M144" s="84"/>
      <c r="N144" s="81"/>
      <c r="O144" s="85" t="str">
        <f t="shared" si="4"/>
        <v/>
      </c>
    </row>
    <row r="145" spans="1:15" ht="54" customHeight="1" x14ac:dyDescent="0.25">
      <c r="A145" s="26" t="str">
        <f>IFERROR(VLOOKUP(B145,lista!$B$2:$C$46,2,0),"")</f>
        <v/>
      </c>
      <c r="B145" s="27"/>
      <c r="C145" s="27"/>
      <c r="D145" s="83"/>
      <c r="E145" s="81"/>
      <c r="F145" s="82" t="str">
        <f>IFERROR(VLOOKUP($E145,Szakmajegyzék!$C$4:$G$180,2,FALSE),"nincs kiválasztva szakma")</f>
        <v>nincs kiválasztva szakma</v>
      </c>
      <c r="G145" s="82" t="str">
        <f>IFERROR(VLOOKUP($E145,Szakmajegyzék!$C$4:$G$180,3,FALSE),"nincs kiválasztva szakma")</f>
        <v>nincs kiválasztva szakma</v>
      </c>
      <c r="H145" s="82" t="str">
        <f>IFERROR(VLOOKUP($E145,Szakmajegyzék!$C$4:$G$180,4,FALSE),"nincs kiválasztva szakma")</f>
        <v>nincs kiválasztva szakma</v>
      </c>
      <c r="I145" s="82" t="str">
        <f>IFERROR(VLOOKUP($E145,Szakmajegyzék!$C$4:$G$180,5,FALSE),"nincs kiválasztva szakma")</f>
        <v>nincs kiválasztva szakma</v>
      </c>
      <c r="J145" s="82" t="str">
        <f>IFERROR(VLOOKUP($E145,Szakmajegyzék!$C$4:$M$180,11,FALSE),"nincs kiválasztva szakma")</f>
        <v>nincs kiválasztva szakma</v>
      </c>
      <c r="K145" s="192" t="str">
        <f>IF(F145=5,lista!$X$2,IF(F145=4,lista!$X$3,"nincs kiválasztva szakma"))</f>
        <v>nincs kiválasztva szakma</v>
      </c>
      <c r="L145" s="83"/>
      <c r="M145" s="84"/>
      <c r="N145" s="81"/>
      <c r="O145" s="85" t="str">
        <f t="shared" si="4"/>
        <v/>
      </c>
    </row>
    <row r="146" spans="1:15" ht="54" customHeight="1" x14ac:dyDescent="0.25">
      <c r="A146" s="26" t="str">
        <f>IFERROR(VLOOKUP(B146,lista!$B$2:$C$46,2,0),"")</f>
        <v/>
      </c>
      <c r="B146" s="27"/>
      <c r="C146" s="27"/>
      <c r="D146" s="83"/>
      <c r="E146" s="81"/>
      <c r="F146" s="82" t="str">
        <f>IFERROR(VLOOKUP($E146,Szakmajegyzék!$C$4:$G$180,2,FALSE),"nincs kiválasztva szakma")</f>
        <v>nincs kiválasztva szakma</v>
      </c>
      <c r="G146" s="82" t="str">
        <f>IFERROR(VLOOKUP($E146,Szakmajegyzék!$C$4:$G$180,3,FALSE),"nincs kiválasztva szakma")</f>
        <v>nincs kiválasztva szakma</v>
      </c>
      <c r="H146" s="82" t="str">
        <f>IFERROR(VLOOKUP($E146,Szakmajegyzék!$C$4:$G$180,4,FALSE),"nincs kiválasztva szakma")</f>
        <v>nincs kiválasztva szakma</v>
      </c>
      <c r="I146" s="82" t="str">
        <f>IFERROR(VLOOKUP($E146,Szakmajegyzék!$C$4:$G$180,5,FALSE),"nincs kiválasztva szakma")</f>
        <v>nincs kiválasztva szakma</v>
      </c>
      <c r="J146" s="82" t="str">
        <f>IFERROR(VLOOKUP($E146,Szakmajegyzék!$C$4:$M$180,11,FALSE),"nincs kiválasztva szakma")</f>
        <v>nincs kiválasztva szakma</v>
      </c>
      <c r="K146" s="192" t="str">
        <f>IF(F146=5,lista!$X$2,IF(F146=4,lista!$X$3,"nincs kiválasztva szakma"))</f>
        <v>nincs kiválasztva szakma</v>
      </c>
      <c r="L146" s="83"/>
      <c r="M146" s="84"/>
      <c r="N146" s="81"/>
      <c r="O146" s="85" t="str">
        <f t="shared" si="4"/>
        <v/>
      </c>
    </row>
    <row r="147" spans="1:15" ht="54" customHeight="1" x14ac:dyDescent="0.25">
      <c r="A147" s="26" t="str">
        <f>IFERROR(VLOOKUP(B147,lista!$B$2:$C$46,2,0),"")</f>
        <v/>
      </c>
      <c r="B147" s="27"/>
      <c r="C147" s="27"/>
      <c r="D147" s="83"/>
      <c r="E147" s="81"/>
      <c r="F147" s="82" t="str">
        <f>IFERROR(VLOOKUP($E147,Szakmajegyzék!$C$4:$G$180,2,FALSE),"nincs kiválasztva szakma")</f>
        <v>nincs kiválasztva szakma</v>
      </c>
      <c r="G147" s="82" t="str">
        <f>IFERROR(VLOOKUP($E147,Szakmajegyzék!$C$4:$G$180,3,FALSE),"nincs kiválasztva szakma")</f>
        <v>nincs kiválasztva szakma</v>
      </c>
      <c r="H147" s="82" t="str">
        <f>IFERROR(VLOOKUP($E147,Szakmajegyzék!$C$4:$G$180,4,FALSE),"nincs kiválasztva szakma")</f>
        <v>nincs kiválasztva szakma</v>
      </c>
      <c r="I147" s="82" t="str">
        <f>IFERROR(VLOOKUP($E147,Szakmajegyzék!$C$4:$G$180,5,FALSE),"nincs kiválasztva szakma")</f>
        <v>nincs kiválasztva szakma</v>
      </c>
      <c r="J147" s="82" t="str">
        <f>IFERROR(VLOOKUP($E147,Szakmajegyzék!$C$4:$M$180,11,FALSE),"nincs kiválasztva szakma")</f>
        <v>nincs kiválasztva szakma</v>
      </c>
      <c r="K147" s="192" t="str">
        <f>IF(F147=5,lista!$X$2,IF(F147=4,lista!$X$3,"nincs kiválasztva szakma"))</f>
        <v>nincs kiválasztva szakma</v>
      </c>
      <c r="L147" s="83"/>
      <c r="M147" s="84"/>
      <c r="N147" s="81"/>
      <c r="O147" s="85" t="str">
        <f t="shared" si="4"/>
        <v/>
      </c>
    </row>
    <row r="148" spans="1:15" ht="54" customHeight="1" x14ac:dyDescent="0.25">
      <c r="A148" s="26" t="str">
        <f>IFERROR(VLOOKUP(B148,lista!$B$2:$C$46,2,0),"")</f>
        <v/>
      </c>
      <c r="B148" s="27"/>
      <c r="C148" s="27"/>
      <c r="D148" s="83"/>
      <c r="E148" s="81"/>
      <c r="F148" s="82" t="str">
        <f>IFERROR(VLOOKUP($E148,Szakmajegyzék!$C$4:$G$180,2,FALSE),"nincs kiválasztva szakma")</f>
        <v>nincs kiválasztva szakma</v>
      </c>
      <c r="G148" s="82" t="str">
        <f>IFERROR(VLOOKUP($E148,Szakmajegyzék!$C$4:$G$180,3,FALSE),"nincs kiválasztva szakma")</f>
        <v>nincs kiválasztva szakma</v>
      </c>
      <c r="H148" s="82" t="str">
        <f>IFERROR(VLOOKUP($E148,Szakmajegyzék!$C$4:$G$180,4,FALSE),"nincs kiválasztva szakma")</f>
        <v>nincs kiválasztva szakma</v>
      </c>
      <c r="I148" s="82" t="str">
        <f>IFERROR(VLOOKUP($E148,Szakmajegyzék!$C$4:$G$180,5,FALSE),"nincs kiválasztva szakma")</f>
        <v>nincs kiválasztva szakma</v>
      </c>
      <c r="J148" s="82" t="str">
        <f>IFERROR(VLOOKUP($E148,Szakmajegyzék!$C$4:$M$180,11,FALSE),"nincs kiválasztva szakma")</f>
        <v>nincs kiválasztva szakma</v>
      </c>
      <c r="K148" s="192" t="str">
        <f>IF(F148=5,lista!$X$2,IF(F148=4,lista!$X$3,"nincs kiválasztva szakma"))</f>
        <v>nincs kiválasztva szakma</v>
      </c>
      <c r="L148" s="83"/>
      <c r="M148" s="84"/>
      <c r="N148" s="81"/>
      <c r="O148" s="85" t="str">
        <f t="shared" si="4"/>
        <v/>
      </c>
    </row>
    <row r="149" spans="1:15" ht="54" customHeight="1" x14ac:dyDescent="0.25">
      <c r="A149" s="26" t="str">
        <f>IFERROR(VLOOKUP(B149,lista!$B$2:$C$46,2,0),"")</f>
        <v/>
      </c>
      <c r="B149" s="27"/>
      <c r="C149" s="27"/>
      <c r="D149" s="83"/>
      <c r="E149" s="81"/>
      <c r="F149" s="82" t="str">
        <f>IFERROR(VLOOKUP($E149,Szakmajegyzék!$C$4:$G$180,2,FALSE),"nincs kiválasztva szakma")</f>
        <v>nincs kiválasztva szakma</v>
      </c>
      <c r="G149" s="82" t="str">
        <f>IFERROR(VLOOKUP($E149,Szakmajegyzék!$C$4:$G$180,3,FALSE),"nincs kiválasztva szakma")</f>
        <v>nincs kiválasztva szakma</v>
      </c>
      <c r="H149" s="82" t="str">
        <f>IFERROR(VLOOKUP($E149,Szakmajegyzék!$C$4:$G$180,4,FALSE),"nincs kiválasztva szakma")</f>
        <v>nincs kiválasztva szakma</v>
      </c>
      <c r="I149" s="82" t="str">
        <f>IFERROR(VLOOKUP($E149,Szakmajegyzék!$C$4:$G$180,5,FALSE),"nincs kiválasztva szakma")</f>
        <v>nincs kiválasztva szakma</v>
      </c>
      <c r="J149" s="82" t="str">
        <f>IFERROR(VLOOKUP($E149,Szakmajegyzék!$C$4:$M$180,11,FALSE),"nincs kiválasztva szakma")</f>
        <v>nincs kiválasztva szakma</v>
      </c>
      <c r="K149" s="192" t="str">
        <f>IF(F149=5,lista!$X$2,IF(F149=4,lista!$X$3,"nincs kiválasztva szakma"))</f>
        <v>nincs kiválasztva szakma</v>
      </c>
      <c r="L149" s="83"/>
      <c r="M149" s="84"/>
      <c r="N149" s="81"/>
      <c r="O149" s="85" t="str">
        <f t="shared" si="4"/>
        <v/>
      </c>
    </row>
    <row r="150" spans="1:15" ht="54" customHeight="1" x14ac:dyDescent="0.25">
      <c r="A150" s="26" t="str">
        <f>IFERROR(VLOOKUP(B150,lista!$B$2:$C$46,2,0),"")</f>
        <v/>
      </c>
      <c r="B150" s="27"/>
      <c r="C150" s="27"/>
      <c r="D150" s="83"/>
      <c r="E150" s="81"/>
      <c r="F150" s="82" t="str">
        <f>IFERROR(VLOOKUP($E150,Szakmajegyzék!$C$4:$G$180,2,FALSE),"nincs kiválasztva szakma")</f>
        <v>nincs kiválasztva szakma</v>
      </c>
      <c r="G150" s="82" t="str">
        <f>IFERROR(VLOOKUP($E150,Szakmajegyzék!$C$4:$G$180,3,FALSE),"nincs kiválasztva szakma")</f>
        <v>nincs kiválasztva szakma</v>
      </c>
      <c r="H150" s="82" t="str">
        <f>IFERROR(VLOOKUP($E150,Szakmajegyzék!$C$4:$G$180,4,FALSE),"nincs kiválasztva szakma")</f>
        <v>nincs kiválasztva szakma</v>
      </c>
      <c r="I150" s="82" t="str">
        <f>IFERROR(VLOOKUP($E150,Szakmajegyzék!$C$4:$G$180,5,FALSE),"nincs kiválasztva szakma")</f>
        <v>nincs kiválasztva szakma</v>
      </c>
      <c r="J150" s="82" t="str">
        <f>IFERROR(VLOOKUP($E150,Szakmajegyzék!$C$4:$M$180,11,FALSE),"nincs kiválasztva szakma")</f>
        <v>nincs kiválasztva szakma</v>
      </c>
      <c r="K150" s="192" t="str">
        <f>IF(F150=5,lista!$X$2,IF(F150=4,lista!$X$3,"nincs kiválasztva szakma"))</f>
        <v>nincs kiválasztva szakma</v>
      </c>
      <c r="L150" s="83"/>
      <c r="M150" s="84"/>
      <c r="N150" s="81"/>
      <c r="O150" s="85" t="str">
        <f t="shared" si="4"/>
        <v/>
      </c>
    </row>
    <row r="151" spans="1:15" ht="54" customHeight="1" x14ac:dyDescent="0.25">
      <c r="A151" s="26" t="str">
        <f>IFERROR(VLOOKUP(B151,lista!$B$2:$C$46,2,0),"")</f>
        <v/>
      </c>
      <c r="B151" s="27"/>
      <c r="C151" s="27"/>
      <c r="D151" s="83"/>
      <c r="E151" s="81"/>
      <c r="F151" s="82" t="str">
        <f>IFERROR(VLOOKUP($E151,Szakmajegyzék!$C$4:$G$180,2,FALSE),"nincs kiválasztva szakma")</f>
        <v>nincs kiválasztva szakma</v>
      </c>
      <c r="G151" s="82" t="str">
        <f>IFERROR(VLOOKUP($E151,Szakmajegyzék!$C$4:$G$180,3,FALSE),"nincs kiválasztva szakma")</f>
        <v>nincs kiválasztva szakma</v>
      </c>
      <c r="H151" s="82" t="str">
        <f>IFERROR(VLOOKUP($E151,Szakmajegyzék!$C$4:$G$180,4,FALSE),"nincs kiválasztva szakma")</f>
        <v>nincs kiválasztva szakma</v>
      </c>
      <c r="I151" s="82" t="str">
        <f>IFERROR(VLOOKUP($E151,Szakmajegyzék!$C$4:$G$180,5,FALSE),"nincs kiválasztva szakma")</f>
        <v>nincs kiválasztva szakma</v>
      </c>
      <c r="J151" s="82" t="str">
        <f>IFERROR(VLOOKUP($E151,Szakmajegyzék!$C$4:$M$180,11,FALSE),"nincs kiválasztva szakma")</f>
        <v>nincs kiválasztva szakma</v>
      </c>
      <c r="K151" s="192" t="str">
        <f>IF(F151=5,lista!$X$2,IF(F151=4,lista!$X$3,"nincs kiválasztva szakma"))</f>
        <v>nincs kiválasztva szakma</v>
      </c>
      <c r="L151" s="83"/>
      <c r="M151" s="84"/>
      <c r="N151" s="81"/>
      <c r="O151" s="85" t="str">
        <f t="shared" si="4"/>
        <v/>
      </c>
    </row>
    <row r="152" spans="1:15" ht="54" customHeight="1" x14ac:dyDescent="0.25">
      <c r="A152" s="26" t="str">
        <f>IFERROR(VLOOKUP(B152,lista!$B$2:$C$46,2,0),"")</f>
        <v/>
      </c>
      <c r="B152" s="27"/>
      <c r="C152" s="27"/>
      <c r="D152" s="83"/>
      <c r="E152" s="81"/>
      <c r="F152" s="82" t="str">
        <f>IFERROR(VLOOKUP($E152,Szakmajegyzék!$C$4:$G$180,2,FALSE),"nincs kiválasztva szakma")</f>
        <v>nincs kiválasztva szakma</v>
      </c>
      <c r="G152" s="82" t="str">
        <f>IFERROR(VLOOKUP($E152,Szakmajegyzék!$C$4:$G$180,3,FALSE),"nincs kiválasztva szakma")</f>
        <v>nincs kiválasztva szakma</v>
      </c>
      <c r="H152" s="82" t="str">
        <f>IFERROR(VLOOKUP($E152,Szakmajegyzék!$C$4:$G$180,4,FALSE),"nincs kiválasztva szakma")</f>
        <v>nincs kiválasztva szakma</v>
      </c>
      <c r="I152" s="82" t="str">
        <f>IFERROR(VLOOKUP($E152,Szakmajegyzék!$C$4:$G$180,5,FALSE),"nincs kiválasztva szakma")</f>
        <v>nincs kiválasztva szakma</v>
      </c>
      <c r="J152" s="82" t="str">
        <f>IFERROR(VLOOKUP($E152,Szakmajegyzék!$C$4:$M$180,11,FALSE),"nincs kiválasztva szakma")</f>
        <v>nincs kiválasztva szakma</v>
      </c>
      <c r="K152" s="192" t="str">
        <f>IF(F152=5,lista!$X$2,IF(F152=4,lista!$X$3,"nincs kiválasztva szakma"))</f>
        <v>nincs kiválasztva szakma</v>
      </c>
      <c r="L152" s="83"/>
      <c r="M152" s="84"/>
      <c r="N152" s="81"/>
      <c r="O152" s="85" t="str">
        <f t="shared" si="4"/>
        <v/>
      </c>
    </row>
    <row r="153" spans="1:15" ht="54" customHeight="1" x14ac:dyDescent="0.25">
      <c r="A153" s="26" t="str">
        <f>IFERROR(VLOOKUP(B153,lista!$B$2:$C$46,2,0),"")</f>
        <v/>
      </c>
      <c r="B153" s="27"/>
      <c r="C153" s="27"/>
      <c r="D153" s="83"/>
      <c r="E153" s="81"/>
      <c r="F153" s="82" t="str">
        <f>IFERROR(VLOOKUP($E153,Szakmajegyzék!$C$4:$G$180,2,FALSE),"nincs kiválasztva szakma")</f>
        <v>nincs kiválasztva szakma</v>
      </c>
      <c r="G153" s="82" t="str">
        <f>IFERROR(VLOOKUP($E153,Szakmajegyzék!$C$4:$G$180,3,FALSE),"nincs kiválasztva szakma")</f>
        <v>nincs kiválasztva szakma</v>
      </c>
      <c r="H153" s="82" t="str">
        <f>IFERROR(VLOOKUP($E153,Szakmajegyzék!$C$4:$G$180,4,FALSE),"nincs kiválasztva szakma")</f>
        <v>nincs kiválasztva szakma</v>
      </c>
      <c r="I153" s="82" t="str">
        <f>IFERROR(VLOOKUP($E153,Szakmajegyzék!$C$4:$G$180,5,FALSE),"nincs kiválasztva szakma")</f>
        <v>nincs kiválasztva szakma</v>
      </c>
      <c r="J153" s="82" t="str">
        <f>IFERROR(VLOOKUP($E153,Szakmajegyzék!$C$4:$M$180,11,FALSE),"nincs kiválasztva szakma")</f>
        <v>nincs kiválasztva szakma</v>
      </c>
      <c r="K153" s="192" t="str">
        <f>IF(F153=5,lista!$X$2,IF(F153=4,lista!$X$3,"nincs kiválasztva szakma"))</f>
        <v>nincs kiválasztva szakma</v>
      </c>
      <c r="L153" s="83"/>
      <c r="M153" s="84"/>
      <c r="N153" s="81"/>
      <c r="O153" s="85" t="str">
        <f t="shared" si="4"/>
        <v/>
      </c>
    </row>
    <row r="154" spans="1:15" ht="54" customHeight="1" x14ac:dyDescent="0.25">
      <c r="A154" s="26" t="str">
        <f>IFERROR(VLOOKUP(B154,lista!$B$2:$C$46,2,0),"")</f>
        <v/>
      </c>
      <c r="B154" s="27"/>
      <c r="C154" s="27"/>
      <c r="D154" s="83"/>
      <c r="E154" s="81"/>
      <c r="F154" s="82" t="str">
        <f>IFERROR(VLOOKUP($E154,Szakmajegyzék!$C$4:$G$180,2,FALSE),"nincs kiválasztva szakma")</f>
        <v>nincs kiválasztva szakma</v>
      </c>
      <c r="G154" s="82" t="str">
        <f>IFERROR(VLOOKUP($E154,Szakmajegyzék!$C$4:$G$180,3,FALSE),"nincs kiválasztva szakma")</f>
        <v>nincs kiválasztva szakma</v>
      </c>
      <c r="H154" s="82" t="str">
        <f>IFERROR(VLOOKUP($E154,Szakmajegyzék!$C$4:$G$180,4,FALSE),"nincs kiválasztva szakma")</f>
        <v>nincs kiválasztva szakma</v>
      </c>
      <c r="I154" s="82" t="str">
        <f>IFERROR(VLOOKUP($E154,Szakmajegyzék!$C$4:$G$180,5,FALSE),"nincs kiválasztva szakma")</f>
        <v>nincs kiválasztva szakma</v>
      </c>
      <c r="J154" s="82" t="str">
        <f>IFERROR(VLOOKUP($E154,Szakmajegyzék!$C$4:$M$180,11,FALSE),"nincs kiválasztva szakma")</f>
        <v>nincs kiválasztva szakma</v>
      </c>
      <c r="K154" s="192" t="str">
        <f>IF(F154=5,lista!$X$2,IF(F154=4,lista!$X$3,"nincs kiválasztva szakma"))</f>
        <v>nincs kiválasztva szakma</v>
      </c>
      <c r="L154" s="83"/>
      <c r="M154" s="84"/>
      <c r="N154" s="81"/>
      <c r="O154" s="85" t="str">
        <f t="shared" si="4"/>
        <v/>
      </c>
    </row>
    <row r="155" spans="1:15" ht="54" customHeight="1" x14ac:dyDescent="0.25">
      <c r="A155" s="26" t="str">
        <f>IFERROR(VLOOKUP(B155,lista!$B$2:$C$46,2,0),"")</f>
        <v/>
      </c>
      <c r="B155" s="27"/>
      <c r="C155" s="27"/>
      <c r="D155" s="83"/>
      <c r="E155" s="81"/>
      <c r="F155" s="82" t="str">
        <f>IFERROR(VLOOKUP($E155,Szakmajegyzék!$C$4:$G$180,2,FALSE),"nincs kiválasztva szakma")</f>
        <v>nincs kiválasztva szakma</v>
      </c>
      <c r="G155" s="82" t="str">
        <f>IFERROR(VLOOKUP($E155,Szakmajegyzék!$C$4:$G$180,3,FALSE),"nincs kiválasztva szakma")</f>
        <v>nincs kiválasztva szakma</v>
      </c>
      <c r="H155" s="82" t="str">
        <f>IFERROR(VLOOKUP($E155,Szakmajegyzék!$C$4:$G$180,4,FALSE),"nincs kiválasztva szakma")</f>
        <v>nincs kiválasztva szakma</v>
      </c>
      <c r="I155" s="82" t="str">
        <f>IFERROR(VLOOKUP($E155,Szakmajegyzék!$C$4:$G$180,5,FALSE),"nincs kiválasztva szakma")</f>
        <v>nincs kiválasztva szakma</v>
      </c>
      <c r="J155" s="82" t="str">
        <f>IFERROR(VLOOKUP($E155,Szakmajegyzék!$C$4:$M$180,11,FALSE),"nincs kiválasztva szakma")</f>
        <v>nincs kiválasztva szakma</v>
      </c>
      <c r="K155" s="192" t="str">
        <f>IF(F155=5,lista!$X$2,IF(F155=4,lista!$X$3,"nincs kiválasztva szakma"))</f>
        <v>nincs kiválasztva szakma</v>
      </c>
      <c r="L155" s="83"/>
      <c r="M155" s="84"/>
      <c r="N155" s="81"/>
      <c r="O155" s="85" t="str">
        <f t="shared" si="4"/>
        <v/>
      </c>
    </row>
    <row r="156" spans="1:15" ht="54" customHeight="1" x14ac:dyDescent="0.25">
      <c r="A156" s="26" t="str">
        <f>IFERROR(VLOOKUP(B156,lista!$B$2:$C$46,2,0),"")</f>
        <v/>
      </c>
      <c r="B156" s="27"/>
      <c r="C156" s="27"/>
      <c r="D156" s="83"/>
      <c r="E156" s="81"/>
      <c r="F156" s="82" t="str">
        <f>IFERROR(VLOOKUP($E156,Szakmajegyzék!$C$4:$G$180,2,FALSE),"nincs kiválasztva szakma")</f>
        <v>nincs kiválasztva szakma</v>
      </c>
      <c r="G156" s="82" t="str">
        <f>IFERROR(VLOOKUP($E156,Szakmajegyzék!$C$4:$G$180,3,FALSE),"nincs kiválasztva szakma")</f>
        <v>nincs kiválasztva szakma</v>
      </c>
      <c r="H156" s="82" t="str">
        <f>IFERROR(VLOOKUP($E156,Szakmajegyzék!$C$4:$G$180,4,FALSE),"nincs kiválasztva szakma")</f>
        <v>nincs kiválasztva szakma</v>
      </c>
      <c r="I156" s="82" t="str">
        <f>IFERROR(VLOOKUP($E156,Szakmajegyzék!$C$4:$G$180,5,FALSE),"nincs kiválasztva szakma")</f>
        <v>nincs kiválasztva szakma</v>
      </c>
      <c r="J156" s="82" t="str">
        <f>IFERROR(VLOOKUP($E156,Szakmajegyzék!$C$4:$M$180,11,FALSE),"nincs kiválasztva szakma")</f>
        <v>nincs kiválasztva szakma</v>
      </c>
      <c r="K156" s="192" t="str">
        <f>IF(F156=5,lista!$X$2,IF(F156=4,lista!$X$3,"nincs kiválasztva szakma"))</f>
        <v>nincs kiválasztva szakma</v>
      </c>
      <c r="L156" s="83"/>
      <c r="M156" s="84"/>
      <c r="N156" s="81"/>
      <c r="O156" s="85" t="str">
        <f t="shared" si="4"/>
        <v/>
      </c>
    </row>
    <row r="157" spans="1:15" ht="54" customHeight="1" x14ac:dyDescent="0.25">
      <c r="A157" s="26" t="str">
        <f>IFERROR(VLOOKUP(B157,lista!$B$2:$C$46,2,0),"")</f>
        <v/>
      </c>
      <c r="B157" s="27"/>
      <c r="C157" s="27"/>
      <c r="D157" s="83"/>
      <c r="E157" s="81"/>
      <c r="F157" s="82" t="str">
        <f>IFERROR(VLOOKUP($E157,Szakmajegyzék!$C$4:$G$180,2,FALSE),"nincs kiválasztva szakma")</f>
        <v>nincs kiválasztva szakma</v>
      </c>
      <c r="G157" s="82" t="str">
        <f>IFERROR(VLOOKUP($E157,Szakmajegyzék!$C$4:$G$180,3,FALSE),"nincs kiválasztva szakma")</f>
        <v>nincs kiválasztva szakma</v>
      </c>
      <c r="H157" s="82" t="str">
        <f>IFERROR(VLOOKUP($E157,Szakmajegyzék!$C$4:$G$180,4,FALSE),"nincs kiválasztva szakma")</f>
        <v>nincs kiválasztva szakma</v>
      </c>
      <c r="I157" s="82" t="str">
        <f>IFERROR(VLOOKUP($E157,Szakmajegyzék!$C$4:$G$180,5,FALSE),"nincs kiválasztva szakma")</f>
        <v>nincs kiválasztva szakma</v>
      </c>
      <c r="J157" s="82" t="str">
        <f>IFERROR(VLOOKUP($E157,Szakmajegyzék!$C$4:$M$180,11,FALSE),"nincs kiválasztva szakma")</f>
        <v>nincs kiválasztva szakma</v>
      </c>
      <c r="K157" s="192" t="str">
        <f>IF(F157=5,lista!$X$2,IF(F157=4,lista!$X$3,"nincs kiválasztva szakma"))</f>
        <v>nincs kiválasztva szakma</v>
      </c>
      <c r="L157" s="83"/>
      <c r="M157" s="84"/>
      <c r="N157" s="81"/>
      <c r="O157" s="85" t="str">
        <f t="shared" si="4"/>
        <v/>
      </c>
    </row>
    <row r="158" spans="1:15" ht="54" customHeight="1" x14ac:dyDescent="0.25">
      <c r="A158" s="26" t="str">
        <f>IFERROR(VLOOKUP(B158,lista!$B$2:$C$46,2,0),"")</f>
        <v/>
      </c>
      <c r="B158" s="27"/>
      <c r="C158" s="27"/>
      <c r="D158" s="83"/>
      <c r="E158" s="81"/>
      <c r="F158" s="82" t="str">
        <f>IFERROR(VLOOKUP($E158,Szakmajegyzék!$C$4:$G$180,2,FALSE),"nincs kiválasztva szakma")</f>
        <v>nincs kiválasztva szakma</v>
      </c>
      <c r="G158" s="82" t="str">
        <f>IFERROR(VLOOKUP($E158,Szakmajegyzék!$C$4:$G$180,3,FALSE),"nincs kiválasztva szakma")</f>
        <v>nincs kiválasztva szakma</v>
      </c>
      <c r="H158" s="82" t="str">
        <f>IFERROR(VLOOKUP($E158,Szakmajegyzék!$C$4:$G$180,4,FALSE),"nincs kiválasztva szakma")</f>
        <v>nincs kiválasztva szakma</v>
      </c>
      <c r="I158" s="82" t="str">
        <f>IFERROR(VLOOKUP($E158,Szakmajegyzék!$C$4:$G$180,5,FALSE),"nincs kiválasztva szakma")</f>
        <v>nincs kiválasztva szakma</v>
      </c>
      <c r="J158" s="82" t="str">
        <f>IFERROR(VLOOKUP($E158,Szakmajegyzék!$C$4:$M$180,11,FALSE),"nincs kiválasztva szakma")</f>
        <v>nincs kiválasztva szakma</v>
      </c>
      <c r="K158" s="192" t="str">
        <f>IF(F158=5,lista!$X$2,IF(F158=4,lista!$X$3,"nincs kiválasztva szakma"))</f>
        <v>nincs kiválasztva szakma</v>
      </c>
      <c r="L158" s="83"/>
      <c r="M158" s="84"/>
      <c r="N158" s="81"/>
      <c r="O158" s="85" t="str">
        <f t="shared" si="4"/>
        <v/>
      </c>
    </row>
    <row r="159" spans="1:15" ht="54" customHeight="1" x14ac:dyDescent="0.25">
      <c r="A159" s="26" t="str">
        <f>IFERROR(VLOOKUP(B159,lista!$B$2:$C$46,2,0),"")</f>
        <v/>
      </c>
      <c r="B159" s="27"/>
      <c r="C159" s="27"/>
      <c r="D159" s="83"/>
      <c r="E159" s="81"/>
      <c r="F159" s="82" t="str">
        <f>IFERROR(VLOOKUP($E159,Szakmajegyzék!$C$4:$G$180,2,FALSE),"nincs kiválasztva szakma")</f>
        <v>nincs kiválasztva szakma</v>
      </c>
      <c r="G159" s="82" t="str">
        <f>IFERROR(VLOOKUP($E159,Szakmajegyzék!$C$4:$G$180,3,FALSE),"nincs kiválasztva szakma")</f>
        <v>nincs kiválasztva szakma</v>
      </c>
      <c r="H159" s="82" t="str">
        <f>IFERROR(VLOOKUP($E159,Szakmajegyzék!$C$4:$G$180,4,FALSE),"nincs kiválasztva szakma")</f>
        <v>nincs kiválasztva szakma</v>
      </c>
      <c r="I159" s="82" t="str">
        <f>IFERROR(VLOOKUP($E159,Szakmajegyzék!$C$4:$G$180,5,FALSE),"nincs kiválasztva szakma")</f>
        <v>nincs kiválasztva szakma</v>
      </c>
      <c r="J159" s="82" t="str">
        <f>IFERROR(VLOOKUP($E159,Szakmajegyzék!$C$4:$M$180,11,FALSE),"nincs kiválasztva szakma")</f>
        <v>nincs kiválasztva szakma</v>
      </c>
      <c r="K159" s="192" t="str">
        <f>IF(F159=5,lista!$X$2,IF(F159=4,lista!$X$3,"nincs kiválasztva szakma"))</f>
        <v>nincs kiválasztva szakma</v>
      </c>
      <c r="L159" s="83"/>
      <c r="M159" s="84"/>
      <c r="N159" s="81"/>
      <c r="O159" s="85" t="str">
        <f t="shared" si="4"/>
        <v/>
      </c>
    </row>
    <row r="160" spans="1:15" ht="54" customHeight="1" x14ac:dyDescent="0.25">
      <c r="A160" s="26" t="str">
        <f>IFERROR(VLOOKUP(B160,lista!$B$2:$C$46,2,0),"")</f>
        <v/>
      </c>
      <c r="B160" s="27"/>
      <c r="C160" s="27"/>
      <c r="D160" s="83"/>
      <c r="E160" s="81"/>
      <c r="F160" s="82" t="str">
        <f>IFERROR(VLOOKUP($E160,Szakmajegyzék!$C$4:$G$180,2,FALSE),"nincs kiválasztva szakma")</f>
        <v>nincs kiválasztva szakma</v>
      </c>
      <c r="G160" s="82" t="str">
        <f>IFERROR(VLOOKUP($E160,Szakmajegyzék!$C$4:$G$180,3,FALSE),"nincs kiválasztva szakma")</f>
        <v>nincs kiválasztva szakma</v>
      </c>
      <c r="H160" s="82" t="str">
        <f>IFERROR(VLOOKUP($E160,Szakmajegyzék!$C$4:$G$180,4,FALSE),"nincs kiválasztva szakma")</f>
        <v>nincs kiválasztva szakma</v>
      </c>
      <c r="I160" s="82" t="str">
        <f>IFERROR(VLOOKUP($E160,Szakmajegyzék!$C$4:$G$180,5,FALSE),"nincs kiválasztva szakma")</f>
        <v>nincs kiválasztva szakma</v>
      </c>
      <c r="J160" s="82" t="str">
        <f>IFERROR(VLOOKUP($E160,Szakmajegyzék!$C$4:$M$180,11,FALSE),"nincs kiválasztva szakma")</f>
        <v>nincs kiválasztva szakma</v>
      </c>
      <c r="K160" s="192" t="str">
        <f>IF(F160=5,lista!$X$2,IF(F160=4,lista!$X$3,"nincs kiválasztva szakma"))</f>
        <v>nincs kiválasztva szakma</v>
      </c>
      <c r="L160" s="83"/>
      <c r="M160" s="84"/>
      <c r="N160" s="81"/>
      <c r="O160" s="85" t="str">
        <f t="shared" si="4"/>
        <v/>
      </c>
    </row>
    <row r="161" spans="1:15" ht="54" customHeight="1" x14ac:dyDescent="0.25">
      <c r="A161" s="26" t="str">
        <f>IFERROR(VLOOKUP(B161,lista!$B$2:$C$46,2,0),"")</f>
        <v/>
      </c>
      <c r="B161" s="27"/>
      <c r="C161" s="27"/>
      <c r="D161" s="83"/>
      <c r="E161" s="81"/>
      <c r="F161" s="82" t="str">
        <f>IFERROR(VLOOKUP($E161,Szakmajegyzék!$C$4:$G$180,2,FALSE),"nincs kiválasztva szakma")</f>
        <v>nincs kiválasztva szakma</v>
      </c>
      <c r="G161" s="82" t="str">
        <f>IFERROR(VLOOKUP($E161,Szakmajegyzék!$C$4:$G$180,3,FALSE),"nincs kiválasztva szakma")</f>
        <v>nincs kiválasztva szakma</v>
      </c>
      <c r="H161" s="82" t="str">
        <f>IFERROR(VLOOKUP($E161,Szakmajegyzék!$C$4:$G$180,4,FALSE),"nincs kiválasztva szakma")</f>
        <v>nincs kiválasztva szakma</v>
      </c>
      <c r="I161" s="82" t="str">
        <f>IFERROR(VLOOKUP($E161,Szakmajegyzék!$C$4:$G$180,5,FALSE),"nincs kiválasztva szakma")</f>
        <v>nincs kiválasztva szakma</v>
      </c>
      <c r="J161" s="82" t="str">
        <f>IFERROR(VLOOKUP($E161,Szakmajegyzék!$C$4:$M$180,11,FALSE),"nincs kiválasztva szakma")</f>
        <v>nincs kiválasztva szakma</v>
      </c>
      <c r="K161" s="192" t="str">
        <f>IF(F161=5,lista!$X$2,IF(F161=4,lista!$X$3,"nincs kiválasztva szakma"))</f>
        <v>nincs kiválasztva szakma</v>
      </c>
      <c r="L161" s="83"/>
      <c r="M161" s="84"/>
      <c r="N161" s="81"/>
      <c r="O161" s="85" t="str">
        <f t="shared" si="4"/>
        <v/>
      </c>
    </row>
    <row r="162" spans="1:15" ht="54" customHeight="1" x14ac:dyDescent="0.25">
      <c r="A162" s="26" t="str">
        <f>IFERROR(VLOOKUP(B162,lista!$B$2:$C$46,2,0),"")</f>
        <v/>
      </c>
      <c r="B162" s="27"/>
      <c r="C162" s="27"/>
      <c r="D162" s="83"/>
      <c r="E162" s="81"/>
      <c r="F162" s="82" t="str">
        <f>IFERROR(VLOOKUP($E162,Szakmajegyzék!$C$4:$G$180,2,FALSE),"nincs kiválasztva szakma")</f>
        <v>nincs kiválasztva szakma</v>
      </c>
      <c r="G162" s="82" t="str">
        <f>IFERROR(VLOOKUP($E162,Szakmajegyzék!$C$4:$G$180,3,FALSE),"nincs kiválasztva szakma")</f>
        <v>nincs kiválasztva szakma</v>
      </c>
      <c r="H162" s="82" t="str">
        <f>IFERROR(VLOOKUP($E162,Szakmajegyzék!$C$4:$G$180,4,FALSE),"nincs kiválasztva szakma")</f>
        <v>nincs kiválasztva szakma</v>
      </c>
      <c r="I162" s="82" t="str">
        <f>IFERROR(VLOOKUP($E162,Szakmajegyzék!$C$4:$G$180,5,FALSE),"nincs kiválasztva szakma")</f>
        <v>nincs kiválasztva szakma</v>
      </c>
      <c r="J162" s="82" t="str">
        <f>IFERROR(VLOOKUP($E162,Szakmajegyzék!$C$4:$M$180,11,FALSE),"nincs kiválasztva szakma")</f>
        <v>nincs kiválasztva szakma</v>
      </c>
      <c r="K162" s="192" t="str">
        <f>IF(F162=5,lista!$X$2,IF(F162=4,lista!$X$3,"nincs kiválasztva szakma"))</f>
        <v>nincs kiválasztva szakma</v>
      </c>
      <c r="L162" s="83"/>
      <c r="M162" s="84"/>
      <c r="N162" s="81"/>
      <c r="O162" s="85" t="str">
        <f t="shared" si="4"/>
        <v/>
      </c>
    </row>
    <row r="163" spans="1:15" ht="54" customHeight="1" x14ac:dyDescent="0.25">
      <c r="A163" s="26" t="str">
        <f>IFERROR(VLOOKUP(B163,lista!$B$2:$C$46,2,0),"")</f>
        <v/>
      </c>
      <c r="B163" s="27"/>
      <c r="C163" s="27"/>
      <c r="D163" s="83"/>
      <c r="E163" s="81"/>
      <c r="F163" s="82" t="str">
        <f>IFERROR(VLOOKUP($E163,Szakmajegyzék!$C$4:$G$180,2,FALSE),"nincs kiválasztva szakma")</f>
        <v>nincs kiválasztva szakma</v>
      </c>
      <c r="G163" s="82" t="str">
        <f>IFERROR(VLOOKUP($E163,Szakmajegyzék!$C$4:$G$180,3,FALSE),"nincs kiválasztva szakma")</f>
        <v>nincs kiválasztva szakma</v>
      </c>
      <c r="H163" s="82" t="str">
        <f>IFERROR(VLOOKUP($E163,Szakmajegyzék!$C$4:$G$180,4,FALSE),"nincs kiválasztva szakma")</f>
        <v>nincs kiválasztva szakma</v>
      </c>
      <c r="I163" s="82" t="str">
        <f>IFERROR(VLOOKUP($E163,Szakmajegyzék!$C$4:$G$180,5,FALSE),"nincs kiválasztva szakma")</f>
        <v>nincs kiválasztva szakma</v>
      </c>
      <c r="J163" s="82" t="str">
        <f>IFERROR(VLOOKUP($E163,Szakmajegyzék!$C$4:$M$180,11,FALSE),"nincs kiválasztva szakma")</f>
        <v>nincs kiválasztva szakma</v>
      </c>
      <c r="K163" s="192" t="str">
        <f>IF(F163=5,lista!$X$2,IF(F163=4,lista!$X$3,"nincs kiválasztva szakma"))</f>
        <v>nincs kiválasztva szakma</v>
      </c>
      <c r="L163" s="83"/>
      <c r="M163" s="84"/>
      <c r="N163" s="81"/>
      <c r="O163" s="85" t="str">
        <f t="shared" si="4"/>
        <v/>
      </c>
    </row>
    <row r="164" spans="1:15" ht="54" customHeight="1" x14ac:dyDescent="0.25">
      <c r="A164" s="26" t="str">
        <f>IFERROR(VLOOKUP(B164,lista!$B$2:$C$46,2,0),"")</f>
        <v/>
      </c>
      <c r="B164" s="27"/>
      <c r="C164" s="27"/>
      <c r="D164" s="83"/>
      <c r="E164" s="81"/>
      <c r="F164" s="82" t="str">
        <f>IFERROR(VLOOKUP($E164,Szakmajegyzék!$C$4:$G$180,2,FALSE),"nincs kiválasztva szakma")</f>
        <v>nincs kiválasztva szakma</v>
      </c>
      <c r="G164" s="82" t="str">
        <f>IFERROR(VLOOKUP($E164,Szakmajegyzék!$C$4:$G$180,3,FALSE),"nincs kiválasztva szakma")</f>
        <v>nincs kiválasztva szakma</v>
      </c>
      <c r="H164" s="82" t="str">
        <f>IFERROR(VLOOKUP($E164,Szakmajegyzék!$C$4:$G$180,4,FALSE),"nincs kiválasztva szakma")</f>
        <v>nincs kiválasztva szakma</v>
      </c>
      <c r="I164" s="82" t="str">
        <f>IFERROR(VLOOKUP($E164,Szakmajegyzék!$C$4:$G$180,5,FALSE),"nincs kiválasztva szakma")</f>
        <v>nincs kiválasztva szakma</v>
      </c>
      <c r="J164" s="82" t="str">
        <f>IFERROR(VLOOKUP($E164,Szakmajegyzék!$C$4:$M$180,11,FALSE),"nincs kiválasztva szakma")</f>
        <v>nincs kiválasztva szakma</v>
      </c>
      <c r="K164" s="192" t="str">
        <f>IF(F164=5,lista!$X$2,IF(F164=4,lista!$X$3,"nincs kiválasztva szakma"))</f>
        <v>nincs kiválasztva szakma</v>
      </c>
      <c r="L164" s="83"/>
      <c r="M164" s="84"/>
      <c r="N164" s="81"/>
      <c r="O164" s="85" t="str">
        <f t="shared" si="4"/>
        <v/>
      </c>
    </row>
    <row r="165" spans="1:15" ht="54" customHeight="1" x14ac:dyDescent="0.25">
      <c r="A165" s="26" t="str">
        <f>IFERROR(VLOOKUP(B165,lista!$B$2:$C$46,2,0),"")</f>
        <v/>
      </c>
      <c r="B165" s="27"/>
      <c r="C165" s="27"/>
      <c r="D165" s="83"/>
      <c r="E165" s="81"/>
      <c r="F165" s="82" t="str">
        <f>IFERROR(VLOOKUP($E165,Szakmajegyzék!$C$4:$G$180,2,FALSE),"nincs kiválasztva szakma")</f>
        <v>nincs kiválasztva szakma</v>
      </c>
      <c r="G165" s="82" t="str">
        <f>IFERROR(VLOOKUP($E165,Szakmajegyzék!$C$4:$G$180,3,FALSE),"nincs kiválasztva szakma")</f>
        <v>nincs kiválasztva szakma</v>
      </c>
      <c r="H165" s="82" t="str">
        <f>IFERROR(VLOOKUP($E165,Szakmajegyzék!$C$4:$G$180,4,FALSE),"nincs kiválasztva szakma")</f>
        <v>nincs kiválasztva szakma</v>
      </c>
      <c r="I165" s="82" t="str">
        <f>IFERROR(VLOOKUP($E165,Szakmajegyzék!$C$4:$G$180,5,FALSE),"nincs kiválasztva szakma")</f>
        <v>nincs kiválasztva szakma</v>
      </c>
      <c r="J165" s="82" t="str">
        <f>IFERROR(VLOOKUP($E165,Szakmajegyzék!$C$4:$M$180,11,FALSE),"nincs kiválasztva szakma")</f>
        <v>nincs kiválasztva szakma</v>
      </c>
      <c r="K165" s="192" t="str">
        <f>IF(F165=5,lista!$X$2,IF(F165=4,lista!$X$3,"nincs kiválasztva szakma"))</f>
        <v>nincs kiválasztva szakma</v>
      </c>
      <c r="L165" s="83"/>
      <c r="M165" s="84"/>
      <c r="N165" s="81"/>
      <c r="O165" s="85" t="str">
        <f t="shared" si="4"/>
        <v/>
      </c>
    </row>
    <row r="166" spans="1:15" ht="54" customHeight="1" x14ac:dyDescent="0.25">
      <c r="A166" s="26" t="str">
        <f>IFERROR(VLOOKUP(B166,lista!$B$2:$C$46,2,0),"")</f>
        <v/>
      </c>
      <c r="B166" s="27"/>
      <c r="C166" s="27"/>
      <c r="D166" s="83"/>
      <c r="E166" s="81"/>
      <c r="F166" s="82" t="str">
        <f>IFERROR(VLOOKUP($E166,Szakmajegyzék!$C$4:$G$180,2,FALSE),"nincs kiválasztva szakma")</f>
        <v>nincs kiválasztva szakma</v>
      </c>
      <c r="G166" s="82" t="str">
        <f>IFERROR(VLOOKUP($E166,Szakmajegyzék!$C$4:$G$180,3,FALSE),"nincs kiválasztva szakma")</f>
        <v>nincs kiválasztva szakma</v>
      </c>
      <c r="H166" s="82" t="str">
        <f>IFERROR(VLOOKUP($E166,Szakmajegyzék!$C$4:$G$180,4,FALSE),"nincs kiválasztva szakma")</f>
        <v>nincs kiválasztva szakma</v>
      </c>
      <c r="I166" s="82" t="str">
        <f>IFERROR(VLOOKUP($E166,Szakmajegyzék!$C$4:$G$180,5,FALSE),"nincs kiválasztva szakma")</f>
        <v>nincs kiválasztva szakma</v>
      </c>
      <c r="J166" s="82" t="str">
        <f>IFERROR(VLOOKUP($E166,Szakmajegyzék!$C$4:$M$180,11,FALSE),"nincs kiválasztva szakma")</f>
        <v>nincs kiválasztva szakma</v>
      </c>
      <c r="K166" s="192" t="str">
        <f>IF(F166=5,lista!$X$2,IF(F166=4,lista!$X$3,"nincs kiválasztva szakma"))</f>
        <v>nincs kiválasztva szakma</v>
      </c>
      <c r="L166" s="83"/>
      <c r="M166" s="84"/>
      <c r="N166" s="81"/>
      <c r="O166" s="85" t="str">
        <f t="shared" si="4"/>
        <v/>
      </c>
    </row>
    <row r="167" spans="1:15" ht="54" customHeight="1" x14ac:dyDescent="0.25">
      <c r="A167" s="26" t="str">
        <f>IFERROR(VLOOKUP(B167,lista!$B$2:$C$46,2,0),"")</f>
        <v/>
      </c>
      <c r="B167" s="27"/>
      <c r="C167" s="27"/>
      <c r="D167" s="83"/>
      <c r="E167" s="81"/>
      <c r="F167" s="82" t="str">
        <f>IFERROR(VLOOKUP($E167,Szakmajegyzék!$C$4:$G$180,2,FALSE),"nincs kiválasztva szakma")</f>
        <v>nincs kiválasztva szakma</v>
      </c>
      <c r="G167" s="82" t="str">
        <f>IFERROR(VLOOKUP($E167,Szakmajegyzék!$C$4:$G$180,3,FALSE),"nincs kiválasztva szakma")</f>
        <v>nincs kiválasztva szakma</v>
      </c>
      <c r="H167" s="82" t="str">
        <f>IFERROR(VLOOKUP($E167,Szakmajegyzék!$C$4:$G$180,4,FALSE),"nincs kiválasztva szakma")</f>
        <v>nincs kiválasztva szakma</v>
      </c>
      <c r="I167" s="82" t="str">
        <f>IFERROR(VLOOKUP($E167,Szakmajegyzék!$C$4:$G$180,5,FALSE),"nincs kiválasztva szakma")</f>
        <v>nincs kiválasztva szakma</v>
      </c>
      <c r="J167" s="82" t="str">
        <f>IFERROR(VLOOKUP($E167,Szakmajegyzék!$C$4:$M$180,11,FALSE),"nincs kiválasztva szakma")</f>
        <v>nincs kiválasztva szakma</v>
      </c>
      <c r="K167" s="192" t="str">
        <f>IF(F167=5,lista!$X$2,IF(F167=4,lista!$X$3,"nincs kiválasztva szakma"))</f>
        <v>nincs kiválasztva szakma</v>
      </c>
      <c r="L167" s="83"/>
      <c r="M167" s="84"/>
      <c r="N167" s="81"/>
      <c r="O167" s="85" t="str">
        <f t="shared" si="4"/>
        <v/>
      </c>
    </row>
    <row r="168" spans="1:15" ht="54" customHeight="1" x14ac:dyDescent="0.25">
      <c r="A168" s="26" t="str">
        <f>IFERROR(VLOOKUP(B168,lista!$B$2:$C$46,2,0),"")</f>
        <v/>
      </c>
      <c r="B168" s="27"/>
      <c r="C168" s="27"/>
      <c r="D168" s="83"/>
      <c r="E168" s="81"/>
      <c r="F168" s="82" t="str">
        <f>IFERROR(VLOOKUP($E168,Szakmajegyzék!$C$4:$G$180,2,FALSE),"nincs kiválasztva szakma")</f>
        <v>nincs kiválasztva szakma</v>
      </c>
      <c r="G168" s="82" t="str">
        <f>IFERROR(VLOOKUP($E168,Szakmajegyzék!$C$4:$G$180,3,FALSE),"nincs kiválasztva szakma")</f>
        <v>nincs kiválasztva szakma</v>
      </c>
      <c r="H168" s="82" t="str">
        <f>IFERROR(VLOOKUP($E168,Szakmajegyzék!$C$4:$G$180,4,FALSE),"nincs kiválasztva szakma")</f>
        <v>nincs kiválasztva szakma</v>
      </c>
      <c r="I168" s="82" t="str">
        <f>IFERROR(VLOOKUP($E168,Szakmajegyzék!$C$4:$G$180,5,FALSE),"nincs kiválasztva szakma")</f>
        <v>nincs kiválasztva szakma</v>
      </c>
      <c r="J168" s="82" t="str">
        <f>IFERROR(VLOOKUP($E168,Szakmajegyzék!$C$4:$M$180,11,FALSE),"nincs kiválasztva szakma")</f>
        <v>nincs kiválasztva szakma</v>
      </c>
      <c r="K168" s="192" t="str">
        <f>IF(F168=5,lista!$X$2,IF(F168=4,lista!$X$3,"nincs kiválasztva szakma"))</f>
        <v>nincs kiválasztva szakma</v>
      </c>
      <c r="L168" s="83"/>
      <c r="M168" s="84"/>
      <c r="N168" s="81"/>
      <c r="O168" s="85" t="str">
        <f t="shared" si="4"/>
        <v/>
      </c>
    </row>
    <row r="169" spans="1:15" ht="54" customHeight="1" x14ac:dyDescent="0.25">
      <c r="A169" s="26" t="str">
        <f>IFERROR(VLOOKUP(B169,lista!$B$2:$C$46,2,0),"")</f>
        <v/>
      </c>
      <c r="B169" s="27"/>
      <c r="C169" s="27"/>
      <c r="D169" s="83"/>
      <c r="E169" s="81"/>
      <c r="F169" s="82" t="str">
        <f>IFERROR(VLOOKUP($E169,Szakmajegyzék!$C$4:$G$180,2,FALSE),"nincs kiválasztva szakma")</f>
        <v>nincs kiválasztva szakma</v>
      </c>
      <c r="G169" s="82" t="str">
        <f>IFERROR(VLOOKUP($E169,Szakmajegyzék!$C$4:$G$180,3,FALSE),"nincs kiválasztva szakma")</f>
        <v>nincs kiválasztva szakma</v>
      </c>
      <c r="H169" s="82" t="str">
        <f>IFERROR(VLOOKUP($E169,Szakmajegyzék!$C$4:$G$180,4,FALSE),"nincs kiválasztva szakma")</f>
        <v>nincs kiválasztva szakma</v>
      </c>
      <c r="I169" s="82" t="str">
        <f>IFERROR(VLOOKUP($E169,Szakmajegyzék!$C$4:$G$180,5,FALSE),"nincs kiválasztva szakma")</f>
        <v>nincs kiválasztva szakma</v>
      </c>
      <c r="J169" s="82" t="str">
        <f>IFERROR(VLOOKUP($E169,Szakmajegyzék!$C$4:$M$180,11,FALSE),"nincs kiválasztva szakma")</f>
        <v>nincs kiválasztva szakma</v>
      </c>
      <c r="K169" s="192" t="str">
        <f>IF(F169=5,lista!$X$2,IF(F169=4,lista!$X$3,"nincs kiválasztva szakma"))</f>
        <v>nincs kiválasztva szakma</v>
      </c>
      <c r="L169" s="83"/>
      <c r="M169" s="84"/>
      <c r="N169" s="81"/>
      <c r="O169" s="85" t="str">
        <f t="shared" si="4"/>
        <v/>
      </c>
    </row>
    <row r="170" spans="1:15" ht="54" customHeight="1" x14ac:dyDescent="0.25">
      <c r="A170" s="26" t="str">
        <f>IFERROR(VLOOKUP(B170,lista!$B$2:$C$46,2,0),"")</f>
        <v/>
      </c>
      <c r="B170" s="27"/>
      <c r="C170" s="27"/>
      <c r="D170" s="83"/>
      <c r="E170" s="81"/>
      <c r="F170" s="82" t="str">
        <f>IFERROR(VLOOKUP($E170,Szakmajegyzék!$C$4:$G$180,2,FALSE),"nincs kiválasztva szakma")</f>
        <v>nincs kiválasztva szakma</v>
      </c>
      <c r="G170" s="82" t="str">
        <f>IFERROR(VLOOKUP($E170,Szakmajegyzék!$C$4:$G$180,3,FALSE),"nincs kiválasztva szakma")</f>
        <v>nincs kiválasztva szakma</v>
      </c>
      <c r="H170" s="82" t="str">
        <f>IFERROR(VLOOKUP($E170,Szakmajegyzék!$C$4:$G$180,4,FALSE),"nincs kiválasztva szakma")</f>
        <v>nincs kiválasztva szakma</v>
      </c>
      <c r="I170" s="82" t="str">
        <f>IFERROR(VLOOKUP($E170,Szakmajegyzék!$C$4:$G$180,5,FALSE),"nincs kiválasztva szakma")</f>
        <v>nincs kiválasztva szakma</v>
      </c>
      <c r="J170" s="82" t="str">
        <f>IFERROR(VLOOKUP($E170,Szakmajegyzék!$C$4:$M$180,11,FALSE),"nincs kiválasztva szakma")</f>
        <v>nincs kiválasztva szakma</v>
      </c>
      <c r="K170" s="192" t="str">
        <f>IF(F170=5,lista!$X$2,IF(F170=4,lista!$X$3,"nincs kiválasztva szakma"))</f>
        <v>nincs kiválasztva szakma</v>
      </c>
      <c r="L170" s="83"/>
      <c r="M170" s="84"/>
      <c r="N170" s="81"/>
      <c r="O170" s="85" t="str">
        <f t="shared" si="4"/>
        <v/>
      </c>
    </row>
    <row r="171" spans="1:15" ht="54" customHeight="1" x14ac:dyDescent="0.25">
      <c r="A171" s="26" t="str">
        <f>IFERROR(VLOOKUP(B171,lista!$B$2:$C$46,2,0),"")</f>
        <v/>
      </c>
      <c r="B171" s="27"/>
      <c r="C171" s="27"/>
      <c r="D171" s="83"/>
      <c r="E171" s="81"/>
      <c r="F171" s="82" t="str">
        <f>IFERROR(VLOOKUP($E171,Szakmajegyzék!$C$4:$G$180,2,FALSE),"nincs kiválasztva szakma")</f>
        <v>nincs kiválasztva szakma</v>
      </c>
      <c r="G171" s="82" t="str">
        <f>IFERROR(VLOOKUP($E171,Szakmajegyzék!$C$4:$G$180,3,FALSE),"nincs kiválasztva szakma")</f>
        <v>nincs kiválasztva szakma</v>
      </c>
      <c r="H171" s="82" t="str">
        <f>IFERROR(VLOOKUP($E171,Szakmajegyzék!$C$4:$G$180,4,FALSE),"nincs kiválasztva szakma")</f>
        <v>nincs kiválasztva szakma</v>
      </c>
      <c r="I171" s="82" t="str">
        <f>IFERROR(VLOOKUP($E171,Szakmajegyzék!$C$4:$G$180,5,FALSE),"nincs kiválasztva szakma")</f>
        <v>nincs kiválasztva szakma</v>
      </c>
      <c r="J171" s="82" t="str">
        <f>IFERROR(VLOOKUP($E171,Szakmajegyzék!$C$4:$M$180,11,FALSE),"nincs kiválasztva szakma")</f>
        <v>nincs kiválasztva szakma</v>
      </c>
      <c r="K171" s="192" t="str">
        <f>IF(F171=5,lista!$X$2,IF(F171=4,lista!$X$3,"nincs kiválasztva szakma"))</f>
        <v>nincs kiválasztva szakma</v>
      </c>
      <c r="L171" s="83"/>
      <c r="M171" s="84"/>
      <c r="N171" s="81"/>
      <c r="O171" s="85" t="str">
        <f t="shared" si="4"/>
        <v/>
      </c>
    </row>
    <row r="172" spans="1:15" ht="54" customHeight="1" x14ac:dyDescent="0.25">
      <c r="A172" s="26" t="str">
        <f>IFERROR(VLOOKUP(B172,lista!$B$2:$C$46,2,0),"")</f>
        <v/>
      </c>
      <c r="B172" s="27"/>
      <c r="C172" s="27"/>
      <c r="D172" s="83"/>
      <c r="E172" s="81"/>
      <c r="F172" s="82" t="str">
        <f>IFERROR(VLOOKUP($E172,Szakmajegyzék!$C$4:$G$180,2,FALSE),"nincs kiválasztva szakma")</f>
        <v>nincs kiválasztva szakma</v>
      </c>
      <c r="G172" s="82" t="str">
        <f>IFERROR(VLOOKUP($E172,Szakmajegyzék!$C$4:$G$180,3,FALSE),"nincs kiválasztva szakma")</f>
        <v>nincs kiválasztva szakma</v>
      </c>
      <c r="H172" s="82" t="str">
        <f>IFERROR(VLOOKUP($E172,Szakmajegyzék!$C$4:$G$180,4,FALSE),"nincs kiválasztva szakma")</f>
        <v>nincs kiválasztva szakma</v>
      </c>
      <c r="I172" s="82" t="str">
        <f>IFERROR(VLOOKUP($E172,Szakmajegyzék!$C$4:$G$180,5,FALSE),"nincs kiválasztva szakma")</f>
        <v>nincs kiválasztva szakma</v>
      </c>
      <c r="J172" s="82" t="str">
        <f>IFERROR(VLOOKUP($E172,Szakmajegyzék!$C$4:$M$180,11,FALSE),"nincs kiválasztva szakma")</f>
        <v>nincs kiválasztva szakma</v>
      </c>
      <c r="K172" s="192" t="str">
        <f>IF(F172=5,lista!$X$2,IF(F172=4,lista!$X$3,"nincs kiválasztva szakma"))</f>
        <v>nincs kiválasztva szakma</v>
      </c>
      <c r="L172" s="83"/>
      <c r="M172" s="84"/>
      <c r="N172" s="81"/>
      <c r="O172" s="85" t="str">
        <f t="shared" si="4"/>
        <v/>
      </c>
    </row>
    <row r="173" spans="1:15" ht="54" customHeight="1" x14ac:dyDescent="0.25">
      <c r="A173" s="26" t="str">
        <f>IFERROR(VLOOKUP(B173,lista!$B$2:$C$46,2,0),"")</f>
        <v/>
      </c>
      <c r="B173" s="27"/>
      <c r="C173" s="27"/>
      <c r="D173" s="83"/>
      <c r="E173" s="81"/>
      <c r="F173" s="82" t="str">
        <f>IFERROR(VLOOKUP($E173,Szakmajegyzék!$C$4:$G$180,2,FALSE),"nincs kiválasztva szakma")</f>
        <v>nincs kiválasztva szakma</v>
      </c>
      <c r="G173" s="82" t="str">
        <f>IFERROR(VLOOKUP($E173,Szakmajegyzék!$C$4:$G$180,3,FALSE),"nincs kiválasztva szakma")</f>
        <v>nincs kiválasztva szakma</v>
      </c>
      <c r="H173" s="82" t="str">
        <f>IFERROR(VLOOKUP($E173,Szakmajegyzék!$C$4:$G$180,4,FALSE),"nincs kiválasztva szakma")</f>
        <v>nincs kiválasztva szakma</v>
      </c>
      <c r="I173" s="82" t="str">
        <f>IFERROR(VLOOKUP($E173,Szakmajegyzék!$C$4:$G$180,5,FALSE),"nincs kiválasztva szakma")</f>
        <v>nincs kiválasztva szakma</v>
      </c>
      <c r="J173" s="82" t="str">
        <f>IFERROR(VLOOKUP($E173,Szakmajegyzék!$C$4:$M$180,11,FALSE),"nincs kiválasztva szakma")</f>
        <v>nincs kiválasztva szakma</v>
      </c>
      <c r="K173" s="192" t="str">
        <f>IF(F173=5,lista!$X$2,IF(F173=4,lista!$X$3,"nincs kiválasztva szakma"))</f>
        <v>nincs kiválasztva szakma</v>
      </c>
      <c r="L173" s="83"/>
      <c r="M173" s="84"/>
      <c r="N173" s="81"/>
      <c r="O173" s="85" t="str">
        <f t="shared" si="4"/>
        <v/>
      </c>
    </row>
    <row r="174" spans="1:15" ht="54" customHeight="1" x14ac:dyDescent="0.25">
      <c r="A174" s="26" t="str">
        <f>IFERROR(VLOOKUP(B174,lista!$B$2:$C$46,2,0),"")</f>
        <v/>
      </c>
      <c r="B174" s="27"/>
      <c r="C174" s="27"/>
      <c r="D174" s="83"/>
      <c r="E174" s="81"/>
      <c r="F174" s="82" t="str">
        <f>IFERROR(VLOOKUP($E174,Szakmajegyzék!$C$4:$G$180,2,FALSE),"nincs kiválasztva szakma")</f>
        <v>nincs kiválasztva szakma</v>
      </c>
      <c r="G174" s="82" t="str">
        <f>IFERROR(VLOOKUP($E174,Szakmajegyzék!$C$4:$G$180,3,FALSE),"nincs kiválasztva szakma")</f>
        <v>nincs kiválasztva szakma</v>
      </c>
      <c r="H174" s="82" t="str">
        <f>IFERROR(VLOOKUP($E174,Szakmajegyzék!$C$4:$G$180,4,FALSE),"nincs kiválasztva szakma")</f>
        <v>nincs kiválasztva szakma</v>
      </c>
      <c r="I174" s="82" t="str">
        <f>IFERROR(VLOOKUP($E174,Szakmajegyzék!$C$4:$G$180,5,FALSE),"nincs kiválasztva szakma")</f>
        <v>nincs kiválasztva szakma</v>
      </c>
      <c r="J174" s="82" t="str">
        <f>IFERROR(VLOOKUP($E174,Szakmajegyzék!$C$4:$M$180,11,FALSE),"nincs kiválasztva szakma")</f>
        <v>nincs kiválasztva szakma</v>
      </c>
      <c r="K174" s="192" t="str">
        <f>IF(F174=5,lista!$X$2,IF(F174=4,lista!$X$3,"nincs kiválasztva szakma"))</f>
        <v>nincs kiválasztva szakma</v>
      </c>
      <c r="L174" s="83"/>
      <c r="M174" s="84"/>
      <c r="N174" s="81"/>
      <c r="O174" s="85" t="str">
        <f t="shared" si="4"/>
        <v/>
      </c>
    </row>
    <row r="175" spans="1:15" ht="54" customHeight="1" x14ac:dyDescent="0.25">
      <c r="A175" s="26" t="str">
        <f>IFERROR(VLOOKUP(B175,lista!$B$2:$C$46,2,0),"")</f>
        <v/>
      </c>
      <c r="B175" s="27"/>
      <c r="C175" s="27"/>
      <c r="D175" s="83"/>
      <c r="E175" s="81"/>
      <c r="F175" s="82" t="str">
        <f>IFERROR(VLOOKUP($E175,Szakmajegyzék!$C$4:$G$180,2,FALSE),"nincs kiválasztva szakma")</f>
        <v>nincs kiválasztva szakma</v>
      </c>
      <c r="G175" s="82" t="str">
        <f>IFERROR(VLOOKUP($E175,Szakmajegyzék!$C$4:$G$180,3,FALSE),"nincs kiválasztva szakma")</f>
        <v>nincs kiválasztva szakma</v>
      </c>
      <c r="H175" s="82" t="str">
        <f>IFERROR(VLOOKUP($E175,Szakmajegyzék!$C$4:$G$180,4,FALSE),"nincs kiválasztva szakma")</f>
        <v>nincs kiválasztva szakma</v>
      </c>
      <c r="I175" s="82" t="str">
        <f>IFERROR(VLOOKUP($E175,Szakmajegyzék!$C$4:$G$180,5,FALSE),"nincs kiválasztva szakma")</f>
        <v>nincs kiválasztva szakma</v>
      </c>
      <c r="J175" s="82" t="str">
        <f>IFERROR(VLOOKUP($E175,Szakmajegyzék!$C$4:$M$180,11,FALSE),"nincs kiválasztva szakma")</f>
        <v>nincs kiválasztva szakma</v>
      </c>
      <c r="K175" s="192" t="str">
        <f>IF(F175=5,lista!$X$2,IF(F175=4,lista!$X$3,"nincs kiválasztva szakma"))</f>
        <v>nincs kiválasztva szakma</v>
      </c>
      <c r="L175" s="83"/>
      <c r="M175" s="84"/>
      <c r="N175" s="81"/>
      <c r="O175" s="85" t="str">
        <f t="shared" si="4"/>
        <v/>
      </c>
    </row>
    <row r="176" spans="1:15" ht="54" customHeight="1" x14ac:dyDescent="0.25">
      <c r="A176" s="26" t="str">
        <f>IFERROR(VLOOKUP(B176,lista!$B$2:$C$46,2,0),"")</f>
        <v/>
      </c>
      <c r="B176" s="27"/>
      <c r="C176" s="27"/>
      <c r="D176" s="83"/>
      <c r="E176" s="81"/>
      <c r="F176" s="82" t="str">
        <f>IFERROR(VLOOKUP($E176,Szakmajegyzék!$C$4:$G$180,2,FALSE),"nincs kiválasztva szakma")</f>
        <v>nincs kiválasztva szakma</v>
      </c>
      <c r="G176" s="82" t="str">
        <f>IFERROR(VLOOKUP($E176,Szakmajegyzék!$C$4:$G$180,3,FALSE),"nincs kiválasztva szakma")</f>
        <v>nincs kiválasztva szakma</v>
      </c>
      <c r="H176" s="82" t="str">
        <f>IFERROR(VLOOKUP($E176,Szakmajegyzék!$C$4:$G$180,4,FALSE),"nincs kiválasztva szakma")</f>
        <v>nincs kiválasztva szakma</v>
      </c>
      <c r="I176" s="82" t="str">
        <f>IFERROR(VLOOKUP($E176,Szakmajegyzék!$C$4:$G$180,5,FALSE),"nincs kiválasztva szakma")</f>
        <v>nincs kiválasztva szakma</v>
      </c>
      <c r="J176" s="82" t="str">
        <f>IFERROR(VLOOKUP($E176,Szakmajegyzék!$C$4:$M$180,11,FALSE),"nincs kiválasztva szakma")</f>
        <v>nincs kiválasztva szakma</v>
      </c>
      <c r="K176" s="192" t="str">
        <f>IF(F176=5,lista!$X$2,IF(F176=4,lista!$X$3,"nincs kiválasztva szakma"))</f>
        <v>nincs kiválasztva szakma</v>
      </c>
      <c r="L176" s="83"/>
      <c r="M176" s="84"/>
      <c r="N176" s="81"/>
      <c r="O176" s="85" t="str">
        <f t="shared" si="4"/>
        <v/>
      </c>
    </row>
    <row r="177" spans="1:15" ht="54" customHeight="1" x14ac:dyDescent="0.25">
      <c r="A177" s="26" t="str">
        <f>IFERROR(VLOOKUP(B177,lista!$B$2:$C$46,2,0),"")</f>
        <v/>
      </c>
      <c r="B177" s="27"/>
      <c r="C177" s="27"/>
      <c r="D177" s="83"/>
      <c r="E177" s="81"/>
      <c r="F177" s="82" t="str">
        <f>IFERROR(VLOOKUP($E177,Szakmajegyzék!$C$4:$G$180,2,FALSE),"nincs kiválasztva szakma")</f>
        <v>nincs kiválasztva szakma</v>
      </c>
      <c r="G177" s="82" t="str">
        <f>IFERROR(VLOOKUP($E177,Szakmajegyzék!$C$4:$G$180,3,FALSE),"nincs kiválasztva szakma")</f>
        <v>nincs kiválasztva szakma</v>
      </c>
      <c r="H177" s="82" t="str">
        <f>IFERROR(VLOOKUP($E177,Szakmajegyzék!$C$4:$G$180,4,FALSE),"nincs kiválasztva szakma")</f>
        <v>nincs kiválasztva szakma</v>
      </c>
      <c r="I177" s="82" t="str">
        <f>IFERROR(VLOOKUP($E177,Szakmajegyzék!$C$4:$G$180,5,FALSE),"nincs kiválasztva szakma")</f>
        <v>nincs kiválasztva szakma</v>
      </c>
      <c r="J177" s="82" t="str">
        <f>IFERROR(VLOOKUP($E177,Szakmajegyzék!$C$4:$M$180,11,FALSE),"nincs kiválasztva szakma")</f>
        <v>nincs kiválasztva szakma</v>
      </c>
      <c r="K177" s="192" t="str">
        <f>IF(F177=5,lista!$X$2,IF(F177=4,lista!$X$3,"nincs kiválasztva szakma"))</f>
        <v>nincs kiválasztva szakma</v>
      </c>
      <c r="L177" s="83"/>
      <c r="M177" s="84"/>
      <c r="N177" s="81"/>
      <c r="O177" s="85" t="str">
        <f t="shared" si="4"/>
        <v/>
      </c>
    </row>
    <row r="178" spans="1:15" ht="54" customHeight="1" x14ac:dyDescent="0.25">
      <c r="A178" s="26" t="str">
        <f>IFERROR(VLOOKUP(B178,lista!$B$2:$C$46,2,0),"")</f>
        <v/>
      </c>
      <c r="B178" s="27"/>
      <c r="C178" s="27"/>
      <c r="D178" s="83"/>
      <c r="E178" s="81"/>
      <c r="F178" s="82" t="str">
        <f>IFERROR(VLOOKUP($E178,Szakmajegyzék!$C$4:$G$180,2,FALSE),"nincs kiválasztva szakma")</f>
        <v>nincs kiválasztva szakma</v>
      </c>
      <c r="G178" s="82" t="str">
        <f>IFERROR(VLOOKUP($E178,Szakmajegyzék!$C$4:$G$180,3,FALSE),"nincs kiválasztva szakma")</f>
        <v>nincs kiválasztva szakma</v>
      </c>
      <c r="H178" s="82" t="str">
        <f>IFERROR(VLOOKUP($E178,Szakmajegyzék!$C$4:$G$180,4,FALSE),"nincs kiválasztva szakma")</f>
        <v>nincs kiválasztva szakma</v>
      </c>
      <c r="I178" s="82" t="str">
        <f>IFERROR(VLOOKUP($E178,Szakmajegyzék!$C$4:$G$180,5,FALSE),"nincs kiválasztva szakma")</f>
        <v>nincs kiválasztva szakma</v>
      </c>
      <c r="J178" s="82" t="str">
        <f>IFERROR(VLOOKUP($E178,Szakmajegyzék!$C$4:$M$180,11,FALSE),"nincs kiválasztva szakma")</f>
        <v>nincs kiválasztva szakma</v>
      </c>
      <c r="K178" s="192" t="str">
        <f>IF(F178=5,lista!$X$2,IF(F178=4,lista!$X$3,"nincs kiválasztva szakma"))</f>
        <v>nincs kiválasztva szakma</v>
      </c>
      <c r="L178" s="83"/>
      <c r="M178" s="84"/>
      <c r="N178" s="81"/>
      <c r="O178" s="85" t="str">
        <f t="shared" si="4"/>
        <v/>
      </c>
    </row>
    <row r="179" spans="1:15" ht="54" customHeight="1" x14ac:dyDescent="0.25">
      <c r="A179" s="26" t="str">
        <f>IFERROR(VLOOKUP(B179,lista!$B$2:$C$46,2,0),"")</f>
        <v/>
      </c>
      <c r="B179" s="27"/>
      <c r="C179" s="27"/>
      <c r="D179" s="83"/>
      <c r="E179" s="81"/>
      <c r="F179" s="82" t="str">
        <f>IFERROR(VLOOKUP($E179,Szakmajegyzék!$C$4:$G$180,2,FALSE),"nincs kiválasztva szakma")</f>
        <v>nincs kiválasztva szakma</v>
      </c>
      <c r="G179" s="82" t="str">
        <f>IFERROR(VLOOKUP($E179,Szakmajegyzék!$C$4:$G$180,3,FALSE),"nincs kiválasztva szakma")</f>
        <v>nincs kiválasztva szakma</v>
      </c>
      <c r="H179" s="82" t="str">
        <f>IFERROR(VLOOKUP($E179,Szakmajegyzék!$C$4:$G$180,4,FALSE),"nincs kiválasztva szakma")</f>
        <v>nincs kiválasztva szakma</v>
      </c>
      <c r="I179" s="82" t="str">
        <f>IFERROR(VLOOKUP($E179,Szakmajegyzék!$C$4:$G$180,5,FALSE),"nincs kiválasztva szakma")</f>
        <v>nincs kiválasztva szakma</v>
      </c>
      <c r="J179" s="82" t="str">
        <f>IFERROR(VLOOKUP($E179,Szakmajegyzék!$C$4:$M$180,11,FALSE),"nincs kiválasztva szakma")</f>
        <v>nincs kiválasztva szakma</v>
      </c>
      <c r="K179" s="192" t="str">
        <f>IF(F179=5,lista!$X$2,IF(F179=4,lista!$X$3,"nincs kiválasztva szakma"))</f>
        <v>nincs kiválasztva szakma</v>
      </c>
      <c r="L179" s="83"/>
      <c r="M179" s="84"/>
      <c r="N179" s="81"/>
      <c r="O179" s="85" t="str">
        <f t="shared" si="4"/>
        <v/>
      </c>
    </row>
    <row r="180" spans="1:15" ht="54" customHeight="1" x14ac:dyDescent="0.25">
      <c r="A180" s="26" t="str">
        <f>IFERROR(VLOOKUP(B180,lista!$B$2:$C$46,2,0),"")</f>
        <v/>
      </c>
      <c r="B180" s="27"/>
      <c r="C180" s="27"/>
      <c r="D180" s="83"/>
      <c r="E180" s="81"/>
      <c r="F180" s="82" t="str">
        <f>IFERROR(VLOOKUP($E180,Szakmajegyzék!$C$4:$G$180,2,FALSE),"nincs kiválasztva szakma")</f>
        <v>nincs kiválasztva szakma</v>
      </c>
      <c r="G180" s="82" t="str">
        <f>IFERROR(VLOOKUP($E180,Szakmajegyzék!$C$4:$G$180,3,FALSE),"nincs kiválasztva szakma")</f>
        <v>nincs kiválasztva szakma</v>
      </c>
      <c r="H180" s="82" t="str">
        <f>IFERROR(VLOOKUP($E180,Szakmajegyzék!$C$4:$G$180,4,FALSE),"nincs kiválasztva szakma")</f>
        <v>nincs kiválasztva szakma</v>
      </c>
      <c r="I180" s="82" t="str">
        <f>IFERROR(VLOOKUP($E180,Szakmajegyzék!$C$4:$G$180,5,FALSE),"nincs kiválasztva szakma")</f>
        <v>nincs kiválasztva szakma</v>
      </c>
      <c r="J180" s="82" t="str">
        <f>IFERROR(VLOOKUP($E180,Szakmajegyzék!$C$4:$M$180,11,FALSE),"nincs kiválasztva szakma")</f>
        <v>nincs kiválasztva szakma</v>
      </c>
      <c r="K180" s="192" t="str">
        <f>IF(F180=5,lista!$X$2,IF(F180=4,lista!$X$3,"nincs kiválasztva szakma"))</f>
        <v>nincs kiválasztva szakma</v>
      </c>
      <c r="L180" s="83"/>
      <c r="M180" s="84"/>
      <c r="N180" s="81"/>
      <c r="O180" s="85" t="str">
        <f t="shared" si="4"/>
        <v/>
      </c>
    </row>
    <row r="181" spans="1:15" ht="54" customHeight="1" x14ac:dyDescent="0.25">
      <c r="A181" s="26" t="str">
        <f>IFERROR(VLOOKUP(B181,lista!$B$2:$C$46,2,0),"")</f>
        <v/>
      </c>
      <c r="B181" s="27"/>
      <c r="C181" s="27"/>
      <c r="D181" s="83"/>
      <c r="E181" s="81"/>
      <c r="F181" s="82" t="str">
        <f>IFERROR(VLOOKUP($E181,Szakmajegyzék!$C$4:$G$180,2,FALSE),"nincs kiválasztva szakma")</f>
        <v>nincs kiválasztva szakma</v>
      </c>
      <c r="G181" s="82" t="str">
        <f>IFERROR(VLOOKUP($E181,Szakmajegyzék!$C$4:$G$180,3,FALSE),"nincs kiválasztva szakma")</f>
        <v>nincs kiválasztva szakma</v>
      </c>
      <c r="H181" s="82" t="str">
        <f>IFERROR(VLOOKUP($E181,Szakmajegyzék!$C$4:$G$180,4,FALSE),"nincs kiválasztva szakma")</f>
        <v>nincs kiválasztva szakma</v>
      </c>
      <c r="I181" s="82" t="str">
        <f>IFERROR(VLOOKUP($E181,Szakmajegyzék!$C$4:$G$180,5,FALSE),"nincs kiválasztva szakma")</f>
        <v>nincs kiválasztva szakma</v>
      </c>
      <c r="J181" s="82" t="str">
        <f>IFERROR(VLOOKUP($E181,Szakmajegyzék!$C$4:$M$180,11,FALSE),"nincs kiválasztva szakma")</f>
        <v>nincs kiválasztva szakma</v>
      </c>
      <c r="K181" s="192" t="str">
        <f>IF(F181=5,lista!$X$2,IF(F181=4,lista!$X$3,"nincs kiválasztva szakma"))</f>
        <v>nincs kiválasztva szakma</v>
      </c>
      <c r="L181" s="83"/>
      <c r="M181" s="84"/>
      <c r="N181" s="81"/>
      <c r="O181" s="85" t="str">
        <f t="shared" si="4"/>
        <v/>
      </c>
    </row>
    <row r="182" spans="1:15" ht="54" customHeight="1" x14ac:dyDescent="0.25">
      <c r="A182" s="26" t="str">
        <f>IFERROR(VLOOKUP(B182,lista!$B$2:$C$46,2,0),"")</f>
        <v/>
      </c>
      <c r="B182" s="27"/>
      <c r="C182" s="27"/>
      <c r="D182" s="83"/>
      <c r="E182" s="81"/>
      <c r="F182" s="82" t="str">
        <f>IFERROR(VLOOKUP($E182,Szakmajegyzék!$C$4:$G$180,2,FALSE),"nincs kiválasztva szakma")</f>
        <v>nincs kiválasztva szakma</v>
      </c>
      <c r="G182" s="82" t="str">
        <f>IFERROR(VLOOKUP($E182,Szakmajegyzék!$C$4:$G$180,3,FALSE),"nincs kiválasztva szakma")</f>
        <v>nincs kiválasztva szakma</v>
      </c>
      <c r="H182" s="82" t="str">
        <f>IFERROR(VLOOKUP($E182,Szakmajegyzék!$C$4:$G$180,4,FALSE),"nincs kiválasztva szakma")</f>
        <v>nincs kiválasztva szakma</v>
      </c>
      <c r="I182" s="82" t="str">
        <f>IFERROR(VLOOKUP($E182,Szakmajegyzék!$C$4:$G$180,5,FALSE),"nincs kiválasztva szakma")</f>
        <v>nincs kiválasztva szakma</v>
      </c>
      <c r="J182" s="82" t="str">
        <f>IFERROR(VLOOKUP($E182,Szakmajegyzék!$C$4:$M$180,11,FALSE),"nincs kiválasztva szakma")</f>
        <v>nincs kiválasztva szakma</v>
      </c>
      <c r="K182" s="192" t="str">
        <f>IF(F182=5,lista!$X$2,IF(F182=4,lista!$X$3,"nincs kiválasztva szakma"))</f>
        <v>nincs kiválasztva szakma</v>
      </c>
      <c r="L182" s="83"/>
      <c r="M182" s="84"/>
      <c r="N182" s="81"/>
      <c r="O182" s="85" t="str">
        <f t="shared" si="4"/>
        <v/>
      </c>
    </row>
    <row r="183" spans="1:15" ht="54" customHeight="1" x14ac:dyDescent="0.25">
      <c r="A183" s="26" t="str">
        <f>IFERROR(VLOOKUP(B183,lista!$B$2:$C$46,2,0),"")</f>
        <v/>
      </c>
      <c r="B183" s="27"/>
      <c r="C183" s="27"/>
      <c r="D183" s="83"/>
      <c r="E183" s="81"/>
      <c r="F183" s="82" t="str">
        <f>IFERROR(VLOOKUP($E183,Szakmajegyzék!$C$4:$G$180,2,FALSE),"nincs kiválasztva szakma")</f>
        <v>nincs kiválasztva szakma</v>
      </c>
      <c r="G183" s="82" t="str">
        <f>IFERROR(VLOOKUP($E183,Szakmajegyzék!$C$4:$G$180,3,FALSE),"nincs kiválasztva szakma")</f>
        <v>nincs kiválasztva szakma</v>
      </c>
      <c r="H183" s="82" t="str">
        <f>IFERROR(VLOOKUP($E183,Szakmajegyzék!$C$4:$G$180,4,FALSE),"nincs kiválasztva szakma")</f>
        <v>nincs kiválasztva szakma</v>
      </c>
      <c r="I183" s="82" t="str">
        <f>IFERROR(VLOOKUP($E183,Szakmajegyzék!$C$4:$G$180,5,FALSE),"nincs kiválasztva szakma")</f>
        <v>nincs kiválasztva szakma</v>
      </c>
      <c r="J183" s="82" t="str">
        <f>IFERROR(VLOOKUP($E183,Szakmajegyzék!$C$4:$M$180,11,FALSE),"nincs kiválasztva szakma")</f>
        <v>nincs kiválasztva szakma</v>
      </c>
      <c r="K183" s="192" t="str">
        <f>IF(F183=5,lista!$X$2,IF(F183=4,lista!$X$3,"nincs kiválasztva szakma"))</f>
        <v>nincs kiválasztva szakma</v>
      </c>
      <c r="L183" s="83"/>
      <c r="M183" s="84"/>
      <c r="N183" s="81"/>
      <c r="O183" s="85" t="str">
        <f t="shared" si="4"/>
        <v/>
      </c>
    </row>
    <row r="184" spans="1:15" ht="54" customHeight="1" x14ac:dyDescent="0.25">
      <c r="A184" s="26" t="str">
        <f>IFERROR(VLOOKUP(B184,lista!$B$2:$C$46,2,0),"")</f>
        <v/>
      </c>
      <c r="B184" s="27"/>
      <c r="C184" s="27"/>
      <c r="D184" s="83"/>
      <c r="E184" s="81"/>
      <c r="F184" s="82" t="str">
        <f>IFERROR(VLOOKUP($E184,Szakmajegyzék!$C$4:$G$180,2,FALSE),"nincs kiválasztva szakma")</f>
        <v>nincs kiválasztva szakma</v>
      </c>
      <c r="G184" s="82" t="str">
        <f>IFERROR(VLOOKUP($E184,Szakmajegyzék!$C$4:$G$180,3,FALSE),"nincs kiválasztva szakma")</f>
        <v>nincs kiválasztva szakma</v>
      </c>
      <c r="H184" s="82" t="str">
        <f>IFERROR(VLOOKUP($E184,Szakmajegyzék!$C$4:$G$180,4,FALSE),"nincs kiválasztva szakma")</f>
        <v>nincs kiválasztva szakma</v>
      </c>
      <c r="I184" s="82" t="str">
        <f>IFERROR(VLOOKUP($E184,Szakmajegyzék!$C$4:$G$180,5,FALSE),"nincs kiválasztva szakma")</f>
        <v>nincs kiválasztva szakma</v>
      </c>
      <c r="J184" s="82" t="str">
        <f>IFERROR(VLOOKUP($E184,Szakmajegyzék!$C$4:$M$180,11,FALSE),"nincs kiválasztva szakma")</f>
        <v>nincs kiválasztva szakma</v>
      </c>
      <c r="K184" s="192" t="str">
        <f>IF(F184=5,lista!$X$2,IF(F184=4,lista!$X$3,"nincs kiválasztva szakma"))</f>
        <v>nincs kiválasztva szakma</v>
      </c>
      <c r="L184" s="83"/>
      <c r="M184" s="84"/>
      <c r="N184" s="81"/>
      <c r="O184" s="85" t="str">
        <f t="shared" si="4"/>
        <v/>
      </c>
    </row>
    <row r="185" spans="1:15" ht="54" customHeight="1" x14ac:dyDescent="0.25">
      <c r="A185" s="26" t="str">
        <f>IFERROR(VLOOKUP(B185,lista!$B$2:$C$46,2,0),"")</f>
        <v/>
      </c>
      <c r="B185" s="27"/>
      <c r="C185" s="27"/>
      <c r="D185" s="83"/>
      <c r="E185" s="81"/>
      <c r="F185" s="82" t="str">
        <f>IFERROR(VLOOKUP($E185,Szakmajegyzék!$C$4:$G$180,2,FALSE),"nincs kiválasztva szakma")</f>
        <v>nincs kiválasztva szakma</v>
      </c>
      <c r="G185" s="82" t="str">
        <f>IFERROR(VLOOKUP($E185,Szakmajegyzék!$C$4:$G$180,3,FALSE),"nincs kiválasztva szakma")</f>
        <v>nincs kiválasztva szakma</v>
      </c>
      <c r="H185" s="82" t="str">
        <f>IFERROR(VLOOKUP($E185,Szakmajegyzék!$C$4:$G$180,4,FALSE),"nincs kiválasztva szakma")</f>
        <v>nincs kiválasztva szakma</v>
      </c>
      <c r="I185" s="82" t="str">
        <f>IFERROR(VLOOKUP($E185,Szakmajegyzék!$C$4:$G$180,5,FALSE),"nincs kiválasztva szakma")</f>
        <v>nincs kiválasztva szakma</v>
      </c>
      <c r="J185" s="82" t="str">
        <f>IFERROR(VLOOKUP($E185,Szakmajegyzék!$C$4:$M$180,11,FALSE),"nincs kiválasztva szakma")</f>
        <v>nincs kiválasztva szakma</v>
      </c>
      <c r="K185" s="192" t="str">
        <f>IF(F185=5,lista!$X$2,IF(F185=4,lista!$X$3,"nincs kiválasztva szakma"))</f>
        <v>nincs kiválasztva szakma</v>
      </c>
      <c r="L185" s="83"/>
      <c r="M185" s="84"/>
      <c r="N185" s="81"/>
      <c r="O185" s="85" t="str">
        <f t="shared" si="4"/>
        <v/>
      </c>
    </row>
    <row r="186" spans="1:15" ht="54" customHeight="1" x14ac:dyDescent="0.25">
      <c r="A186" s="26" t="str">
        <f>IFERROR(VLOOKUP(B186,lista!$B$2:$C$46,2,0),"")</f>
        <v/>
      </c>
      <c r="B186" s="27"/>
      <c r="C186" s="27"/>
      <c r="D186" s="83"/>
      <c r="E186" s="81"/>
      <c r="F186" s="82" t="str">
        <f>IFERROR(VLOOKUP($E186,Szakmajegyzék!$C$4:$G$180,2,FALSE),"nincs kiválasztva szakma")</f>
        <v>nincs kiválasztva szakma</v>
      </c>
      <c r="G186" s="82" t="str">
        <f>IFERROR(VLOOKUP($E186,Szakmajegyzék!$C$4:$G$180,3,FALSE),"nincs kiválasztva szakma")</f>
        <v>nincs kiválasztva szakma</v>
      </c>
      <c r="H186" s="82" t="str">
        <f>IFERROR(VLOOKUP($E186,Szakmajegyzék!$C$4:$G$180,4,FALSE),"nincs kiválasztva szakma")</f>
        <v>nincs kiválasztva szakma</v>
      </c>
      <c r="I186" s="82" t="str">
        <f>IFERROR(VLOOKUP($E186,Szakmajegyzék!$C$4:$G$180,5,FALSE),"nincs kiválasztva szakma")</f>
        <v>nincs kiválasztva szakma</v>
      </c>
      <c r="J186" s="82" t="str">
        <f>IFERROR(VLOOKUP($E186,Szakmajegyzék!$C$4:$M$180,11,FALSE),"nincs kiválasztva szakma")</f>
        <v>nincs kiválasztva szakma</v>
      </c>
      <c r="K186" s="192" t="str">
        <f>IF(F186=5,lista!$X$2,IF(F186=4,lista!$X$3,"nincs kiválasztva szakma"))</f>
        <v>nincs kiválasztva szakma</v>
      </c>
      <c r="L186" s="83"/>
      <c r="M186" s="84"/>
      <c r="N186" s="81"/>
      <c r="O186" s="85" t="str">
        <f t="shared" si="4"/>
        <v/>
      </c>
    </row>
    <row r="187" spans="1:15" ht="54" customHeight="1" x14ac:dyDescent="0.25">
      <c r="A187" s="26" t="str">
        <f>IFERROR(VLOOKUP(B187,lista!$B$2:$C$46,2,0),"")</f>
        <v/>
      </c>
      <c r="B187" s="27"/>
      <c r="C187" s="27"/>
      <c r="D187" s="83"/>
      <c r="E187" s="81"/>
      <c r="F187" s="82" t="str">
        <f>IFERROR(VLOOKUP($E187,Szakmajegyzék!$C$4:$G$180,2,FALSE),"nincs kiválasztva szakma")</f>
        <v>nincs kiválasztva szakma</v>
      </c>
      <c r="G187" s="82" t="str">
        <f>IFERROR(VLOOKUP($E187,Szakmajegyzék!$C$4:$G$180,3,FALSE),"nincs kiválasztva szakma")</f>
        <v>nincs kiválasztva szakma</v>
      </c>
      <c r="H187" s="82" t="str">
        <f>IFERROR(VLOOKUP($E187,Szakmajegyzék!$C$4:$G$180,4,FALSE),"nincs kiválasztva szakma")</f>
        <v>nincs kiválasztva szakma</v>
      </c>
      <c r="I187" s="82" t="str">
        <f>IFERROR(VLOOKUP($E187,Szakmajegyzék!$C$4:$G$180,5,FALSE),"nincs kiválasztva szakma")</f>
        <v>nincs kiválasztva szakma</v>
      </c>
      <c r="J187" s="82" t="str">
        <f>IFERROR(VLOOKUP($E187,Szakmajegyzék!$C$4:$M$180,11,FALSE),"nincs kiválasztva szakma")</f>
        <v>nincs kiválasztva szakma</v>
      </c>
      <c r="K187" s="192" t="str">
        <f>IF(F187=5,lista!$X$2,IF(F187=4,lista!$X$3,"nincs kiválasztva szakma"))</f>
        <v>nincs kiválasztva szakma</v>
      </c>
      <c r="L187" s="83"/>
      <c r="M187" s="84"/>
      <c r="N187" s="81"/>
      <c r="O187" s="85" t="str">
        <f t="shared" si="4"/>
        <v/>
      </c>
    </row>
    <row r="188" spans="1:15" ht="54" customHeight="1" x14ac:dyDescent="0.25">
      <c r="A188" s="26" t="str">
        <f>IFERROR(VLOOKUP(B188,lista!$B$2:$C$46,2,0),"")</f>
        <v/>
      </c>
      <c r="B188" s="27"/>
      <c r="C188" s="27"/>
      <c r="D188" s="83"/>
      <c r="E188" s="81"/>
      <c r="F188" s="82" t="str">
        <f>IFERROR(VLOOKUP($E188,Szakmajegyzék!$C$4:$G$180,2,FALSE),"nincs kiválasztva szakma")</f>
        <v>nincs kiválasztva szakma</v>
      </c>
      <c r="G188" s="82" t="str">
        <f>IFERROR(VLOOKUP($E188,Szakmajegyzék!$C$4:$G$180,3,FALSE),"nincs kiválasztva szakma")</f>
        <v>nincs kiválasztva szakma</v>
      </c>
      <c r="H188" s="82" t="str">
        <f>IFERROR(VLOOKUP($E188,Szakmajegyzék!$C$4:$G$180,4,FALSE),"nincs kiválasztva szakma")</f>
        <v>nincs kiválasztva szakma</v>
      </c>
      <c r="I188" s="82" t="str">
        <f>IFERROR(VLOOKUP($E188,Szakmajegyzék!$C$4:$G$180,5,FALSE),"nincs kiválasztva szakma")</f>
        <v>nincs kiválasztva szakma</v>
      </c>
      <c r="J188" s="82" t="str">
        <f>IFERROR(VLOOKUP($E188,Szakmajegyzék!$C$4:$M$180,11,FALSE),"nincs kiválasztva szakma")</f>
        <v>nincs kiválasztva szakma</v>
      </c>
      <c r="K188" s="192" t="str">
        <f>IF(F188=5,lista!$X$2,IF(F188=4,lista!$X$3,"nincs kiválasztva szakma"))</f>
        <v>nincs kiválasztva szakma</v>
      </c>
      <c r="L188" s="83"/>
      <c r="M188" s="84"/>
      <c r="N188" s="81"/>
      <c r="O188" s="85" t="str">
        <f t="shared" si="4"/>
        <v/>
      </c>
    </row>
    <row r="189" spans="1:15" ht="54" customHeight="1" x14ac:dyDescent="0.25">
      <c r="A189" s="26" t="str">
        <f>IFERROR(VLOOKUP(B189,lista!$B$2:$C$46,2,0),"")</f>
        <v/>
      </c>
      <c r="B189" s="27"/>
      <c r="C189" s="27"/>
      <c r="D189" s="83"/>
      <c r="E189" s="81"/>
      <c r="F189" s="82" t="str">
        <f>IFERROR(VLOOKUP($E189,Szakmajegyzék!$C$4:$G$180,2,FALSE),"nincs kiválasztva szakma")</f>
        <v>nincs kiválasztva szakma</v>
      </c>
      <c r="G189" s="82" t="str">
        <f>IFERROR(VLOOKUP($E189,Szakmajegyzék!$C$4:$G$180,3,FALSE),"nincs kiválasztva szakma")</f>
        <v>nincs kiválasztva szakma</v>
      </c>
      <c r="H189" s="82" t="str">
        <f>IFERROR(VLOOKUP($E189,Szakmajegyzék!$C$4:$G$180,4,FALSE),"nincs kiválasztva szakma")</f>
        <v>nincs kiválasztva szakma</v>
      </c>
      <c r="I189" s="82" t="str">
        <f>IFERROR(VLOOKUP($E189,Szakmajegyzék!$C$4:$G$180,5,FALSE),"nincs kiválasztva szakma")</f>
        <v>nincs kiválasztva szakma</v>
      </c>
      <c r="J189" s="82" t="str">
        <f>IFERROR(VLOOKUP($E189,Szakmajegyzék!$C$4:$M$180,11,FALSE),"nincs kiválasztva szakma")</f>
        <v>nincs kiválasztva szakma</v>
      </c>
      <c r="K189" s="192" t="str">
        <f>IF(F189=5,lista!$X$2,IF(F189=4,lista!$X$3,"nincs kiválasztva szakma"))</f>
        <v>nincs kiválasztva szakma</v>
      </c>
      <c r="L189" s="83"/>
      <c r="M189" s="84"/>
      <c r="N189" s="81"/>
      <c r="O189" s="85" t="str">
        <f t="shared" si="4"/>
        <v/>
      </c>
    </row>
    <row r="190" spans="1:15" ht="54" customHeight="1" x14ac:dyDescent="0.25">
      <c r="A190" s="26" t="str">
        <f>IFERROR(VLOOKUP(B190,lista!$B$2:$C$46,2,0),"")</f>
        <v/>
      </c>
      <c r="B190" s="27"/>
      <c r="C190" s="27"/>
      <c r="D190" s="83"/>
      <c r="E190" s="81"/>
      <c r="F190" s="82" t="str">
        <f>IFERROR(VLOOKUP($E190,Szakmajegyzék!$C$4:$G$180,2,FALSE),"nincs kiválasztva szakma")</f>
        <v>nincs kiválasztva szakma</v>
      </c>
      <c r="G190" s="82" t="str">
        <f>IFERROR(VLOOKUP($E190,Szakmajegyzék!$C$4:$G$180,3,FALSE),"nincs kiválasztva szakma")</f>
        <v>nincs kiválasztva szakma</v>
      </c>
      <c r="H190" s="82" t="str">
        <f>IFERROR(VLOOKUP($E190,Szakmajegyzék!$C$4:$G$180,4,FALSE),"nincs kiválasztva szakma")</f>
        <v>nincs kiválasztva szakma</v>
      </c>
      <c r="I190" s="82" t="str">
        <f>IFERROR(VLOOKUP($E190,Szakmajegyzék!$C$4:$G$180,5,FALSE),"nincs kiválasztva szakma")</f>
        <v>nincs kiválasztva szakma</v>
      </c>
      <c r="J190" s="82" t="str">
        <f>IFERROR(VLOOKUP($E190,Szakmajegyzék!$C$4:$M$180,11,FALSE),"nincs kiválasztva szakma")</f>
        <v>nincs kiválasztva szakma</v>
      </c>
      <c r="K190" s="192" t="str">
        <f>IF(F190=5,lista!$X$2,IF(F190=4,lista!$X$3,"nincs kiválasztva szakma"))</f>
        <v>nincs kiválasztva szakma</v>
      </c>
      <c r="L190" s="83"/>
      <c r="M190" s="84"/>
      <c r="N190" s="81"/>
      <c r="O190" s="85" t="str">
        <f t="shared" si="4"/>
        <v/>
      </c>
    </row>
    <row r="191" spans="1:15" ht="54" customHeight="1" x14ac:dyDescent="0.25">
      <c r="A191" s="26" t="str">
        <f>IFERROR(VLOOKUP(B191,lista!$B$2:$C$46,2,0),"")</f>
        <v/>
      </c>
      <c r="B191" s="27"/>
      <c r="C191" s="27"/>
      <c r="D191" s="83"/>
      <c r="E191" s="81"/>
      <c r="F191" s="82" t="str">
        <f>IFERROR(VLOOKUP($E191,Szakmajegyzék!$C$4:$G$180,2,FALSE),"nincs kiválasztva szakma")</f>
        <v>nincs kiválasztva szakma</v>
      </c>
      <c r="G191" s="82" t="str">
        <f>IFERROR(VLOOKUP($E191,Szakmajegyzék!$C$4:$G$180,3,FALSE),"nincs kiválasztva szakma")</f>
        <v>nincs kiválasztva szakma</v>
      </c>
      <c r="H191" s="82" t="str">
        <f>IFERROR(VLOOKUP($E191,Szakmajegyzék!$C$4:$G$180,4,FALSE),"nincs kiválasztva szakma")</f>
        <v>nincs kiválasztva szakma</v>
      </c>
      <c r="I191" s="82" t="str">
        <f>IFERROR(VLOOKUP($E191,Szakmajegyzék!$C$4:$G$180,5,FALSE),"nincs kiválasztva szakma")</f>
        <v>nincs kiválasztva szakma</v>
      </c>
      <c r="J191" s="82" t="str">
        <f>IFERROR(VLOOKUP($E191,Szakmajegyzék!$C$4:$M$180,11,FALSE),"nincs kiválasztva szakma")</f>
        <v>nincs kiválasztva szakma</v>
      </c>
      <c r="K191" s="192" t="str">
        <f>IF(F191=5,lista!$X$2,IF(F191=4,lista!$X$3,"nincs kiválasztva szakma"))</f>
        <v>nincs kiválasztva szakma</v>
      </c>
      <c r="L191" s="83"/>
      <c r="M191" s="84"/>
      <c r="N191" s="81"/>
      <c r="O191" s="85" t="str">
        <f t="shared" si="4"/>
        <v/>
      </c>
    </row>
    <row r="192" spans="1:15" ht="54" customHeight="1" x14ac:dyDescent="0.25">
      <c r="A192" s="26" t="str">
        <f>IFERROR(VLOOKUP(B192,lista!$B$2:$C$46,2,0),"")</f>
        <v/>
      </c>
      <c r="B192" s="27"/>
      <c r="C192" s="27"/>
      <c r="D192" s="83"/>
      <c r="E192" s="81"/>
      <c r="F192" s="82" t="str">
        <f>IFERROR(VLOOKUP($E192,Szakmajegyzék!$C$4:$G$180,2,FALSE),"nincs kiválasztva szakma")</f>
        <v>nincs kiválasztva szakma</v>
      </c>
      <c r="G192" s="82" t="str">
        <f>IFERROR(VLOOKUP($E192,Szakmajegyzék!$C$4:$G$180,3,FALSE),"nincs kiválasztva szakma")</f>
        <v>nincs kiválasztva szakma</v>
      </c>
      <c r="H192" s="82" t="str">
        <f>IFERROR(VLOOKUP($E192,Szakmajegyzék!$C$4:$G$180,4,FALSE),"nincs kiválasztva szakma")</f>
        <v>nincs kiválasztva szakma</v>
      </c>
      <c r="I192" s="82" t="str">
        <f>IFERROR(VLOOKUP($E192,Szakmajegyzék!$C$4:$G$180,5,FALSE),"nincs kiválasztva szakma")</f>
        <v>nincs kiválasztva szakma</v>
      </c>
      <c r="J192" s="82" t="str">
        <f>IFERROR(VLOOKUP($E192,Szakmajegyzék!$C$4:$M$180,11,FALSE),"nincs kiválasztva szakma")</f>
        <v>nincs kiválasztva szakma</v>
      </c>
      <c r="K192" s="192" t="str">
        <f>IF(F192=5,lista!$X$2,IF(F192=4,lista!$X$3,"nincs kiválasztva szakma"))</f>
        <v>nincs kiválasztva szakma</v>
      </c>
      <c r="L192" s="83"/>
      <c r="M192" s="84"/>
      <c r="N192" s="81"/>
      <c r="O192" s="85" t="str">
        <f t="shared" si="4"/>
        <v/>
      </c>
    </row>
    <row r="193" spans="1:15" ht="54" customHeight="1" x14ac:dyDescent="0.25">
      <c r="A193" s="26" t="str">
        <f>IFERROR(VLOOKUP(B193,lista!$B$2:$C$46,2,0),"")</f>
        <v/>
      </c>
      <c r="B193" s="27"/>
      <c r="C193" s="27"/>
      <c r="D193" s="83"/>
      <c r="E193" s="81"/>
      <c r="F193" s="82" t="str">
        <f>IFERROR(VLOOKUP($E193,Szakmajegyzék!$C$4:$G$180,2,FALSE),"nincs kiválasztva szakma")</f>
        <v>nincs kiválasztva szakma</v>
      </c>
      <c r="G193" s="82" t="str">
        <f>IFERROR(VLOOKUP($E193,Szakmajegyzék!$C$4:$G$180,3,FALSE),"nincs kiválasztva szakma")</f>
        <v>nincs kiválasztva szakma</v>
      </c>
      <c r="H193" s="82" t="str">
        <f>IFERROR(VLOOKUP($E193,Szakmajegyzék!$C$4:$G$180,4,FALSE),"nincs kiválasztva szakma")</f>
        <v>nincs kiválasztva szakma</v>
      </c>
      <c r="I193" s="82" t="str">
        <f>IFERROR(VLOOKUP($E193,Szakmajegyzék!$C$4:$G$180,5,FALSE),"nincs kiválasztva szakma")</f>
        <v>nincs kiválasztva szakma</v>
      </c>
      <c r="J193" s="82" t="str">
        <f>IFERROR(VLOOKUP($E193,Szakmajegyzék!$C$4:$M$180,11,FALSE),"nincs kiválasztva szakma")</f>
        <v>nincs kiválasztva szakma</v>
      </c>
      <c r="K193" s="192" t="str">
        <f>IF(F193=5,lista!$X$2,IF(F193=4,lista!$X$3,"nincs kiválasztva szakma"))</f>
        <v>nincs kiválasztva szakma</v>
      </c>
      <c r="L193" s="83"/>
      <c r="M193" s="84"/>
      <c r="N193" s="81"/>
      <c r="O193" s="85" t="str">
        <f t="shared" si="4"/>
        <v/>
      </c>
    </row>
    <row r="194" spans="1:15" ht="54" customHeight="1" x14ac:dyDescent="0.25">
      <c r="A194" s="26" t="str">
        <f>IFERROR(VLOOKUP(B194,lista!$B$2:$C$46,2,0),"")</f>
        <v/>
      </c>
      <c r="B194" s="27"/>
      <c r="C194" s="27"/>
      <c r="D194" s="83"/>
      <c r="E194" s="81"/>
      <c r="F194" s="82" t="str">
        <f>IFERROR(VLOOKUP($E194,Szakmajegyzék!$C$4:$G$180,2,FALSE),"nincs kiválasztva szakma")</f>
        <v>nincs kiválasztva szakma</v>
      </c>
      <c r="G194" s="82" t="str">
        <f>IFERROR(VLOOKUP($E194,Szakmajegyzék!$C$4:$G$180,3,FALSE),"nincs kiválasztva szakma")</f>
        <v>nincs kiválasztva szakma</v>
      </c>
      <c r="H194" s="82" t="str">
        <f>IFERROR(VLOOKUP($E194,Szakmajegyzék!$C$4:$G$180,4,FALSE),"nincs kiválasztva szakma")</f>
        <v>nincs kiválasztva szakma</v>
      </c>
      <c r="I194" s="82" t="str">
        <f>IFERROR(VLOOKUP($E194,Szakmajegyzék!$C$4:$G$180,5,FALSE),"nincs kiválasztva szakma")</f>
        <v>nincs kiválasztva szakma</v>
      </c>
      <c r="J194" s="82" t="str">
        <f>IFERROR(VLOOKUP($E194,Szakmajegyzék!$C$4:$M$180,11,FALSE),"nincs kiválasztva szakma")</f>
        <v>nincs kiválasztva szakma</v>
      </c>
      <c r="K194" s="192" t="str">
        <f>IF(F194=5,lista!$X$2,IF(F194=4,lista!$X$3,"nincs kiválasztva szakma"))</f>
        <v>nincs kiválasztva szakma</v>
      </c>
      <c r="L194" s="83"/>
      <c r="M194" s="84"/>
      <c r="N194" s="81"/>
      <c r="O194" s="85" t="str">
        <f t="shared" si="4"/>
        <v/>
      </c>
    </row>
    <row r="195" spans="1:15" ht="54" customHeight="1" x14ac:dyDescent="0.25">
      <c r="A195" s="26" t="str">
        <f>IFERROR(VLOOKUP(B195,lista!$B$2:$C$46,2,0),"")</f>
        <v/>
      </c>
      <c r="B195" s="27"/>
      <c r="C195" s="27"/>
      <c r="D195" s="83"/>
      <c r="E195" s="81"/>
      <c r="F195" s="82" t="str">
        <f>IFERROR(VLOOKUP($E195,Szakmajegyzék!$C$4:$G$180,2,FALSE),"nincs kiválasztva szakma")</f>
        <v>nincs kiválasztva szakma</v>
      </c>
      <c r="G195" s="82" t="str">
        <f>IFERROR(VLOOKUP($E195,Szakmajegyzék!$C$4:$G$180,3,FALSE),"nincs kiválasztva szakma")</f>
        <v>nincs kiválasztva szakma</v>
      </c>
      <c r="H195" s="82" t="str">
        <f>IFERROR(VLOOKUP($E195,Szakmajegyzék!$C$4:$G$180,4,FALSE),"nincs kiválasztva szakma")</f>
        <v>nincs kiválasztva szakma</v>
      </c>
      <c r="I195" s="82" t="str">
        <f>IFERROR(VLOOKUP($E195,Szakmajegyzék!$C$4:$G$180,5,FALSE),"nincs kiválasztva szakma")</f>
        <v>nincs kiválasztva szakma</v>
      </c>
      <c r="J195" s="82" t="str">
        <f>IFERROR(VLOOKUP($E195,Szakmajegyzék!$C$4:$M$180,11,FALSE),"nincs kiválasztva szakma")</f>
        <v>nincs kiválasztva szakma</v>
      </c>
      <c r="K195" s="192" t="str">
        <f>IF(F195=5,lista!$X$2,IF(F195=4,lista!$X$3,"nincs kiválasztva szakma"))</f>
        <v>nincs kiválasztva szakma</v>
      </c>
      <c r="L195" s="83"/>
      <c r="M195" s="84"/>
      <c r="N195" s="81"/>
      <c r="O195" s="85" t="str">
        <f t="shared" ref="O195:O200" si="5">IF(AND(A195&lt;&gt;"",COUNTA(B195:E195,L195:M195)&lt;&gt;6),"Hiba!","")</f>
        <v/>
      </c>
    </row>
    <row r="196" spans="1:15" ht="54" customHeight="1" x14ac:dyDescent="0.25">
      <c r="A196" s="26" t="str">
        <f>IFERROR(VLOOKUP(B196,lista!$B$2:$C$46,2,0),"")</f>
        <v/>
      </c>
      <c r="B196" s="27"/>
      <c r="C196" s="27"/>
      <c r="D196" s="83"/>
      <c r="E196" s="81"/>
      <c r="F196" s="82" t="str">
        <f>IFERROR(VLOOKUP($E196,Szakmajegyzék!$C$4:$G$180,2,FALSE),"nincs kiválasztva szakma")</f>
        <v>nincs kiválasztva szakma</v>
      </c>
      <c r="G196" s="82" t="str">
        <f>IFERROR(VLOOKUP($E196,Szakmajegyzék!$C$4:$G$180,3,FALSE),"nincs kiválasztva szakma")</f>
        <v>nincs kiválasztva szakma</v>
      </c>
      <c r="H196" s="82" t="str">
        <f>IFERROR(VLOOKUP($E196,Szakmajegyzék!$C$4:$G$180,4,FALSE),"nincs kiválasztva szakma")</f>
        <v>nincs kiválasztva szakma</v>
      </c>
      <c r="I196" s="82" t="str">
        <f>IFERROR(VLOOKUP($E196,Szakmajegyzék!$C$4:$G$180,5,FALSE),"nincs kiválasztva szakma")</f>
        <v>nincs kiválasztva szakma</v>
      </c>
      <c r="J196" s="82" t="str">
        <f>IFERROR(VLOOKUP($E196,Szakmajegyzék!$C$4:$M$180,11,FALSE),"nincs kiválasztva szakma")</f>
        <v>nincs kiválasztva szakma</v>
      </c>
      <c r="K196" s="192" t="str">
        <f>IF(F196=5,lista!$X$2,IF(F196=4,lista!$X$3,"nincs kiválasztva szakma"))</f>
        <v>nincs kiválasztva szakma</v>
      </c>
      <c r="L196" s="83"/>
      <c r="M196" s="84"/>
      <c r="N196" s="81"/>
      <c r="O196" s="85" t="str">
        <f t="shared" si="5"/>
        <v/>
      </c>
    </row>
    <row r="197" spans="1:15" ht="54" customHeight="1" x14ac:dyDescent="0.25">
      <c r="A197" s="26" t="str">
        <f>IFERROR(VLOOKUP(B197,lista!$B$2:$C$46,2,0),"")</f>
        <v/>
      </c>
      <c r="B197" s="27"/>
      <c r="C197" s="27"/>
      <c r="D197" s="83"/>
      <c r="E197" s="81"/>
      <c r="F197" s="82" t="str">
        <f>IFERROR(VLOOKUP($E197,Szakmajegyzék!$C$4:$G$180,2,FALSE),"nincs kiválasztva szakma")</f>
        <v>nincs kiválasztva szakma</v>
      </c>
      <c r="G197" s="82" t="str">
        <f>IFERROR(VLOOKUP($E197,Szakmajegyzék!$C$4:$G$180,3,FALSE),"nincs kiválasztva szakma")</f>
        <v>nincs kiválasztva szakma</v>
      </c>
      <c r="H197" s="82" t="str">
        <f>IFERROR(VLOOKUP($E197,Szakmajegyzék!$C$4:$G$180,4,FALSE),"nincs kiválasztva szakma")</f>
        <v>nincs kiválasztva szakma</v>
      </c>
      <c r="I197" s="82" t="str">
        <f>IFERROR(VLOOKUP($E197,Szakmajegyzék!$C$4:$G$180,5,FALSE),"nincs kiválasztva szakma")</f>
        <v>nincs kiválasztva szakma</v>
      </c>
      <c r="J197" s="82" t="str">
        <f>IFERROR(VLOOKUP($E197,Szakmajegyzék!$C$4:$M$180,11,FALSE),"nincs kiválasztva szakma")</f>
        <v>nincs kiválasztva szakma</v>
      </c>
      <c r="K197" s="192" t="str">
        <f>IF(F197=5,lista!$X$2,IF(F197=4,lista!$X$3,"nincs kiválasztva szakma"))</f>
        <v>nincs kiválasztva szakma</v>
      </c>
      <c r="L197" s="83"/>
      <c r="M197" s="84"/>
      <c r="N197" s="81"/>
      <c r="O197" s="85" t="str">
        <f t="shared" si="5"/>
        <v/>
      </c>
    </row>
    <row r="198" spans="1:15" ht="54" customHeight="1" x14ac:dyDescent="0.25">
      <c r="A198" s="26" t="str">
        <f>IFERROR(VLOOKUP(B198,lista!$B$2:$C$46,2,0),"")</f>
        <v/>
      </c>
      <c r="B198" s="27"/>
      <c r="C198" s="27"/>
      <c r="D198" s="83"/>
      <c r="E198" s="81"/>
      <c r="F198" s="82" t="str">
        <f>IFERROR(VLOOKUP($E198,Szakmajegyzék!$C$4:$G$180,2,FALSE),"nincs kiválasztva szakma")</f>
        <v>nincs kiválasztva szakma</v>
      </c>
      <c r="G198" s="82" t="str">
        <f>IFERROR(VLOOKUP($E198,Szakmajegyzék!$C$4:$G$180,3,FALSE),"nincs kiválasztva szakma")</f>
        <v>nincs kiválasztva szakma</v>
      </c>
      <c r="H198" s="82" t="str">
        <f>IFERROR(VLOOKUP($E198,Szakmajegyzék!$C$4:$G$180,4,FALSE),"nincs kiválasztva szakma")</f>
        <v>nincs kiválasztva szakma</v>
      </c>
      <c r="I198" s="82" t="str">
        <f>IFERROR(VLOOKUP($E198,Szakmajegyzék!$C$4:$G$180,5,FALSE),"nincs kiválasztva szakma")</f>
        <v>nincs kiválasztva szakma</v>
      </c>
      <c r="J198" s="82" t="str">
        <f>IFERROR(VLOOKUP($E198,Szakmajegyzék!$C$4:$M$180,11,FALSE),"nincs kiválasztva szakma")</f>
        <v>nincs kiválasztva szakma</v>
      </c>
      <c r="K198" s="192" t="str">
        <f>IF(F198=5,lista!$X$2,IF(F198=4,lista!$X$3,"nincs kiválasztva szakma"))</f>
        <v>nincs kiválasztva szakma</v>
      </c>
      <c r="L198" s="83"/>
      <c r="M198" s="84"/>
      <c r="N198" s="81"/>
      <c r="O198" s="85" t="str">
        <f t="shared" si="5"/>
        <v/>
      </c>
    </row>
    <row r="199" spans="1:15" ht="54" customHeight="1" x14ac:dyDescent="0.25">
      <c r="A199" s="26" t="str">
        <f>IFERROR(VLOOKUP(B199,lista!$B$2:$C$46,2,0),"")</f>
        <v/>
      </c>
      <c r="B199" s="27"/>
      <c r="C199" s="27"/>
      <c r="D199" s="83"/>
      <c r="E199" s="81"/>
      <c r="F199" s="82" t="str">
        <f>IFERROR(VLOOKUP($E199,Szakmajegyzék!$C$4:$G$180,2,FALSE),"nincs kiválasztva szakma")</f>
        <v>nincs kiválasztva szakma</v>
      </c>
      <c r="G199" s="82" t="str">
        <f>IFERROR(VLOOKUP($E199,Szakmajegyzék!$C$4:$G$180,3,FALSE),"nincs kiválasztva szakma")</f>
        <v>nincs kiválasztva szakma</v>
      </c>
      <c r="H199" s="82" t="str">
        <f>IFERROR(VLOOKUP($E199,Szakmajegyzék!$C$4:$G$180,4,FALSE),"nincs kiválasztva szakma")</f>
        <v>nincs kiválasztva szakma</v>
      </c>
      <c r="I199" s="82" t="str">
        <f>IFERROR(VLOOKUP($E199,Szakmajegyzék!$C$4:$G$180,5,FALSE),"nincs kiválasztva szakma")</f>
        <v>nincs kiválasztva szakma</v>
      </c>
      <c r="J199" s="82" t="str">
        <f>IFERROR(VLOOKUP($E199,Szakmajegyzék!$C$4:$M$180,11,FALSE),"nincs kiválasztva szakma")</f>
        <v>nincs kiválasztva szakma</v>
      </c>
      <c r="K199" s="192" t="str">
        <f>IF(F199=5,lista!$X$2,IF(F199=4,lista!$X$3,"nincs kiválasztva szakma"))</f>
        <v>nincs kiválasztva szakma</v>
      </c>
      <c r="L199" s="83"/>
      <c r="M199" s="84"/>
      <c r="N199" s="81"/>
      <c r="O199" s="85" t="str">
        <f t="shared" si="5"/>
        <v/>
      </c>
    </row>
    <row r="200" spans="1:15" ht="54" customHeight="1" x14ac:dyDescent="0.25">
      <c r="A200" s="26" t="str">
        <f>IFERROR(VLOOKUP(B200,lista!$B$2:$C$46,2,0),"")</f>
        <v/>
      </c>
      <c r="B200" s="27"/>
      <c r="C200" s="27"/>
      <c r="D200" s="83"/>
      <c r="E200" s="81"/>
      <c r="F200" s="82" t="str">
        <f>IFERROR(VLOOKUP($E200,Szakmajegyzék!$C$4:$G$180,2,FALSE),"nincs kiválasztva szakma")</f>
        <v>nincs kiválasztva szakma</v>
      </c>
      <c r="G200" s="82" t="str">
        <f>IFERROR(VLOOKUP($E200,Szakmajegyzék!$C$4:$G$180,3,FALSE),"nincs kiválasztva szakma")</f>
        <v>nincs kiválasztva szakma</v>
      </c>
      <c r="H200" s="82" t="str">
        <f>IFERROR(VLOOKUP($E200,Szakmajegyzék!$C$4:$G$180,4,FALSE),"nincs kiválasztva szakma")</f>
        <v>nincs kiválasztva szakma</v>
      </c>
      <c r="I200" s="82" t="str">
        <f>IFERROR(VLOOKUP($E200,Szakmajegyzék!$C$4:$G$180,5,FALSE),"nincs kiválasztva szakma")</f>
        <v>nincs kiválasztva szakma</v>
      </c>
      <c r="J200" s="82" t="str">
        <f>IFERROR(VLOOKUP($E200,Szakmajegyzék!$C$4:$M$180,11,FALSE),"nincs kiválasztva szakma")</f>
        <v>nincs kiválasztva szakma</v>
      </c>
      <c r="K200" s="192" t="str">
        <f>IF(F200=5,lista!$X$2,IF(F200=4,lista!$X$3,"nincs kiválasztva szakma"))</f>
        <v>nincs kiválasztva szakma</v>
      </c>
      <c r="L200" s="83"/>
      <c r="M200" s="84"/>
      <c r="N200" s="81"/>
      <c r="O200" s="85" t="str">
        <f t="shared" si="5"/>
        <v/>
      </c>
    </row>
  </sheetData>
  <sheetProtection sort="0" autoFilter="0"/>
  <autoFilter ref="A1:O1" xr:uid="{06DC989A-AF2B-47C2-A81B-4C7CDA1A9DC7}">
    <filterColumn colId="5" showButton="0"/>
    <filterColumn colId="6" showButton="0"/>
    <filterColumn colId="7" showButton="0"/>
  </autoFilter>
  <mergeCells count="1">
    <mergeCell ref="F1:I1"/>
  </mergeCells>
  <dataValidations count="3">
    <dataValidation type="list" allowBlank="1" showInputMessage="1" showErrorMessage="1" sqref="B2:B200" xr:uid="{CC4F710A-E80E-41BA-96F9-CD88F7A92168}">
      <formula1>SZC</formula1>
    </dataValidation>
    <dataValidation type="whole" allowBlank="1" showInputMessage="1" showErrorMessage="1" error="A tanulók létszáma 6 és 150 között lehet!" sqref="M2:M200" xr:uid="{BA39DB87-23DD-4F18-A6AD-21DA4C5B2287}">
      <formula1>6</formula1>
      <formula2>150</formula2>
    </dataValidation>
    <dataValidation type="list" allowBlank="1" showInputMessage="1" showErrorMessage="1" sqref="C2:C200 E2:E200" xr:uid="{92F8A0F9-E3CB-4620-A257-0A52CDB6CB6D}">
      <formula1>INDIRECT(B2)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9BA37DC-833B-421E-B4F0-877051EDEA3A}">
          <x14:formula1>
            <xm:f>lista!$L$2:$L$3</xm:f>
          </x14:formula1>
          <xm:sqref>D3:D200</xm:sqref>
        </x14:dataValidation>
        <x14:dataValidation type="list" allowBlank="1" showInputMessage="1" showErrorMessage="1" xr:uid="{041F98FD-BC07-4F50-BB61-52DFD49A44F1}">
          <x14:formula1>
            <xm:f>lista!$P$2:$P$7</xm:f>
          </x14:formula1>
          <xm:sqref>L3:L200</xm:sqref>
        </x14:dataValidation>
        <x14:dataValidation type="list" allowBlank="1" showInputMessage="1" showErrorMessage="1" xr:uid="{76417FE7-C5A8-4F74-9852-05B61097F875}">
          <x14:formula1>
            <xm:f>'T:\Osztalyok\Intézmény Irányítási Főosztály\Beiskolázás, beiratkozás\Beiskolázás 2022-23_2. kör\MUNKAANYAG\Munka\BA\[37_Tolna Megyei SZC_2022-2023_2.kör.xlsx]lista'!#REF!</xm:f>
          </x14:formula1>
          <xm:sqref>D2</xm:sqref>
        </x14:dataValidation>
        <x14:dataValidation type="list" allowBlank="1" showInputMessage="1" showErrorMessage="1" xr:uid="{6953235C-5088-457B-B75B-B4325F697945}">
          <x14:formula1>
            <xm:f>'T:\Osztalyok\Intézmény Irányítási Főosztály\Beiskolázás, beiratkozás\Beiskolázás 2022-23_2. kör\MUNKAANYAG\Munka\Szakács András\[36_Tatabányai_SZC_2022-2023_2.kör.xlsx]lista'!#REF!</xm:f>
          </x14:formula1>
          <xm:sqref>L2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2E62-0AA5-4982-83F2-3EB979D10318}">
  <sheetPr>
    <tabColor rgb="FFFFC000"/>
    <pageSetUpPr fitToPage="1"/>
  </sheetPr>
  <dimension ref="A1:I10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21.42578125" style="15" bestFit="1" customWidth="1"/>
    <col min="5" max="5" width="22.42578125" style="15" customWidth="1"/>
    <col min="6" max="6" width="25" style="15" customWidth="1"/>
    <col min="7" max="7" width="11.42578125" style="15" customWidth="1"/>
    <col min="8" max="8" width="31.42578125" style="15" customWidth="1"/>
    <col min="9" max="9" width="18.5703125" style="15" customWidth="1"/>
    <col min="10" max="16384" width="9" style="15"/>
  </cols>
  <sheetData>
    <row r="1" spans="1:9" s="1" customFormat="1" ht="120" x14ac:dyDescent="0.25">
      <c r="A1" s="28" t="s">
        <v>48</v>
      </c>
      <c r="B1" s="14" t="s">
        <v>58</v>
      </c>
      <c r="C1" s="14" t="s">
        <v>1085</v>
      </c>
      <c r="D1" s="14" t="s">
        <v>1817</v>
      </c>
      <c r="E1" s="77" t="s">
        <v>1838</v>
      </c>
      <c r="F1" s="28" t="s">
        <v>1844</v>
      </c>
      <c r="G1" s="14" t="s">
        <v>1638</v>
      </c>
      <c r="H1" s="78" t="s">
        <v>1639</v>
      </c>
      <c r="I1" s="79" t="s">
        <v>1627</v>
      </c>
    </row>
    <row r="2" spans="1:9" ht="54" customHeight="1" x14ac:dyDescent="0.25">
      <c r="A2" s="26" t="str">
        <f>IFERROR(VLOOKUP(B2,lista!$B$2:$C$46,2,0),"")</f>
        <v/>
      </c>
      <c r="B2" s="27"/>
      <c r="C2" s="27"/>
      <c r="D2" s="80"/>
      <c r="E2" s="81"/>
      <c r="F2" s="93" t="str">
        <f>IFERROR(VLOOKUP(D2,lista!$L$2:$N$3,3,0),"")</f>
        <v/>
      </c>
      <c r="G2" s="80"/>
      <c r="H2" s="94"/>
      <c r="I2" s="85" t="str">
        <f>IF(AND(A2&lt;&gt;"",COUNTA(B2:E2,G2)&lt;&gt;5),"Hiba!","")</f>
        <v/>
      </c>
    </row>
    <row r="3" spans="1:9" ht="54" customHeight="1" x14ac:dyDescent="0.25">
      <c r="A3" s="26" t="str">
        <f>IFERROR(VLOOKUP(B3,lista!$B$2:$C$46,2,0),"")</f>
        <v/>
      </c>
      <c r="B3" s="27"/>
      <c r="C3" s="27"/>
      <c r="D3" s="80"/>
      <c r="E3" s="81"/>
      <c r="F3" s="93" t="str">
        <f>IFERROR(VLOOKUP(D3,lista!$L$2:$N$3,3,0),"")</f>
        <v/>
      </c>
      <c r="G3" s="80"/>
      <c r="H3" s="94"/>
      <c r="I3" s="85" t="str">
        <f t="shared" ref="I3:I66" si="0">IF(AND(A3&lt;&gt;"",COUNTA(B3:E3,G3)&lt;&gt;5),"Hiba!","")</f>
        <v/>
      </c>
    </row>
    <row r="4" spans="1:9" ht="54" customHeight="1" x14ac:dyDescent="0.25">
      <c r="A4" s="26" t="str">
        <f>IFERROR(VLOOKUP(B4,lista!$B$2:$C$46,2,0),"")</f>
        <v/>
      </c>
      <c r="B4" s="27"/>
      <c r="C4" s="27"/>
      <c r="D4" s="80"/>
      <c r="E4" s="81"/>
      <c r="F4" s="93" t="str">
        <f>IFERROR(VLOOKUP(D4,lista!$L$2:$N$3,3,0),"")</f>
        <v/>
      </c>
      <c r="G4" s="80"/>
      <c r="H4" s="94"/>
      <c r="I4" s="85" t="str">
        <f t="shared" si="0"/>
        <v/>
      </c>
    </row>
    <row r="5" spans="1:9" ht="54" customHeight="1" x14ac:dyDescent="0.25">
      <c r="A5" s="26" t="str">
        <f>IFERROR(VLOOKUP(B5,lista!$B$2:$C$46,2,0),"")</f>
        <v/>
      </c>
      <c r="B5" s="27"/>
      <c r="C5" s="27"/>
      <c r="D5" s="80"/>
      <c r="E5" s="81"/>
      <c r="F5" s="93" t="str">
        <f>IFERROR(VLOOKUP(D5,lista!$L$2:$N$3,3,0),"")</f>
        <v/>
      </c>
      <c r="G5" s="80"/>
      <c r="H5" s="94"/>
      <c r="I5" s="85" t="str">
        <f t="shared" si="0"/>
        <v/>
      </c>
    </row>
    <row r="6" spans="1:9" ht="54" customHeight="1" x14ac:dyDescent="0.25">
      <c r="A6" s="26" t="str">
        <f>IFERROR(VLOOKUP(B6,lista!$B$2:$C$46,2,0),"")</f>
        <v/>
      </c>
      <c r="B6" s="27"/>
      <c r="C6" s="27"/>
      <c r="D6" s="80"/>
      <c r="E6" s="81"/>
      <c r="F6" s="93" t="str">
        <f>IFERROR(VLOOKUP(D6,lista!$L$2:$N$3,3,0),"")</f>
        <v/>
      </c>
      <c r="G6" s="80"/>
      <c r="H6" s="94"/>
      <c r="I6" s="85" t="str">
        <f t="shared" si="0"/>
        <v/>
      </c>
    </row>
    <row r="7" spans="1:9" ht="54" customHeight="1" x14ac:dyDescent="0.25">
      <c r="A7" s="26" t="str">
        <f>IFERROR(VLOOKUP(B7,lista!$B$2:$C$46,2,0),"")</f>
        <v/>
      </c>
      <c r="B7" s="27"/>
      <c r="C7" s="27"/>
      <c r="D7" s="80"/>
      <c r="E7" s="81"/>
      <c r="F7" s="93" t="str">
        <f>IFERROR(VLOOKUP(D7,lista!$L$2:$N$3,3,0),"")</f>
        <v/>
      </c>
      <c r="G7" s="80"/>
      <c r="H7" s="94"/>
      <c r="I7" s="85" t="str">
        <f t="shared" si="0"/>
        <v/>
      </c>
    </row>
    <row r="8" spans="1:9" ht="54" customHeight="1" x14ac:dyDescent="0.25">
      <c r="A8" s="26" t="str">
        <f>IFERROR(VLOOKUP(B8,lista!$B$2:$C$46,2,0),"")</f>
        <v/>
      </c>
      <c r="B8" s="27"/>
      <c r="C8" s="27"/>
      <c r="D8" s="80"/>
      <c r="E8" s="81"/>
      <c r="F8" s="93" t="str">
        <f>IFERROR(VLOOKUP(D8,lista!$L$2:$N$3,3,0),"")</f>
        <v/>
      </c>
      <c r="G8" s="80"/>
      <c r="H8" s="94"/>
      <c r="I8" s="85" t="str">
        <f t="shared" si="0"/>
        <v/>
      </c>
    </row>
    <row r="9" spans="1:9" ht="54" customHeight="1" x14ac:dyDescent="0.25">
      <c r="A9" s="26" t="str">
        <f>IFERROR(VLOOKUP(B9,lista!$B$2:$C$46,2,0),"")</f>
        <v/>
      </c>
      <c r="B9" s="27"/>
      <c r="C9" s="27"/>
      <c r="D9" s="80"/>
      <c r="E9" s="81"/>
      <c r="F9" s="93" t="str">
        <f>IFERROR(VLOOKUP(D9,lista!$L$2:$N$3,3,0),"")</f>
        <v/>
      </c>
      <c r="G9" s="80"/>
      <c r="H9" s="94"/>
      <c r="I9" s="85" t="str">
        <f t="shared" si="0"/>
        <v/>
      </c>
    </row>
    <row r="10" spans="1:9" ht="54" customHeight="1" x14ac:dyDescent="0.25">
      <c r="A10" s="26" t="str">
        <f>IFERROR(VLOOKUP(B10,lista!$B$2:$C$46,2,0),"")</f>
        <v/>
      </c>
      <c r="B10" s="27"/>
      <c r="C10" s="27"/>
      <c r="D10" s="80"/>
      <c r="E10" s="81"/>
      <c r="F10" s="93" t="str">
        <f>IFERROR(VLOOKUP(D10,lista!$L$2:$N$3,3,0),"")</f>
        <v/>
      </c>
      <c r="G10" s="80"/>
      <c r="H10" s="94"/>
      <c r="I10" s="85" t="str">
        <f t="shared" si="0"/>
        <v/>
      </c>
    </row>
    <row r="11" spans="1:9" ht="54" customHeight="1" x14ac:dyDescent="0.25">
      <c r="A11" s="26" t="str">
        <f>IFERROR(VLOOKUP(B11,lista!$B$2:$C$46,2,0),"")</f>
        <v/>
      </c>
      <c r="B11" s="27"/>
      <c r="C11" s="27"/>
      <c r="D11" s="80"/>
      <c r="E11" s="81"/>
      <c r="F11" s="93" t="str">
        <f>IFERROR(VLOOKUP(D11,lista!$L$2:$N$3,3,0),"")</f>
        <v/>
      </c>
      <c r="G11" s="80"/>
      <c r="H11" s="94"/>
      <c r="I11" s="85" t="str">
        <f t="shared" si="0"/>
        <v/>
      </c>
    </row>
    <row r="12" spans="1:9" ht="54" customHeight="1" x14ac:dyDescent="0.25">
      <c r="A12" s="26" t="str">
        <f>IFERROR(VLOOKUP(B12,lista!$B$2:$C$46,2,0),"")</f>
        <v/>
      </c>
      <c r="B12" s="27"/>
      <c r="C12" s="27"/>
      <c r="D12" s="80"/>
      <c r="E12" s="81"/>
      <c r="F12" s="93" t="str">
        <f>IFERROR(VLOOKUP(D12,lista!$L$2:$N$3,3,0),"")</f>
        <v/>
      </c>
      <c r="G12" s="80"/>
      <c r="H12" s="94"/>
      <c r="I12" s="85" t="str">
        <f t="shared" si="0"/>
        <v/>
      </c>
    </row>
    <row r="13" spans="1:9" ht="54" customHeight="1" x14ac:dyDescent="0.25">
      <c r="A13" s="26" t="str">
        <f>IFERROR(VLOOKUP(B13,lista!$B$2:$C$46,2,0),"")</f>
        <v/>
      </c>
      <c r="B13" s="27"/>
      <c r="C13" s="27"/>
      <c r="D13" s="80"/>
      <c r="E13" s="81"/>
      <c r="F13" s="93" t="str">
        <f>IFERROR(VLOOKUP(D13,lista!$L$2:$N$3,3,0),"")</f>
        <v/>
      </c>
      <c r="G13" s="80"/>
      <c r="H13" s="94"/>
      <c r="I13" s="85" t="str">
        <f t="shared" si="0"/>
        <v/>
      </c>
    </row>
    <row r="14" spans="1:9" ht="54" customHeight="1" x14ac:dyDescent="0.25">
      <c r="A14" s="26" t="str">
        <f>IFERROR(VLOOKUP(B14,lista!$B$2:$C$46,2,0),"")</f>
        <v/>
      </c>
      <c r="B14" s="27"/>
      <c r="C14" s="27"/>
      <c r="D14" s="80"/>
      <c r="E14" s="81"/>
      <c r="F14" s="93" t="str">
        <f>IFERROR(VLOOKUP(D14,lista!$L$2:$N$3,3,0),"")</f>
        <v/>
      </c>
      <c r="G14" s="80"/>
      <c r="H14" s="94"/>
      <c r="I14" s="85" t="str">
        <f t="shared" si="0"/>
        <v/>
      </c>
    </row>
    <row r="15" spans="1:9" ht="54" customHeight="1" x14ac:dyDescent="0.25">
      <c r="A15" s="26" t="str">
        <f>IFERROR(VLOOKUP(B15,lista!$B$2:$C$46,2,0),"")</f>
        <v/>
      </c>
      <c r="B15" s="27"/>
      <c r="C15" s="27"/>
      <c r="D15" s="80"/>
      <c r="E15" s="81"/>
      <c r="F15" s="93" t="str">
        <f>IFERROR(VLOOKUP(D15,lista!$L$2:$N$3,3,0),"")</f>
        <v/>
      </c>
      <c r="G15" s="80"/>
      <c r="H15" s="94"/>
      <c r="I15" s="85" t="str">
        <f t="shared" si="0"/>
        <v/>
      </c>
    </row>
    <row r="16" spans="1:9" ht="54" customHeight="1" x14ac:dyDescent="0.25">
      <c r="A16" s="26" t="str">
        <f>IFERROR(VLOOKUP(B16,lista!$B$2:$C$46,2,0),"")</f>
        <v/>
      </c>
      <c r="B16" s="27"/>
      <c r="C16" s="27"/>
      <c r="D16" s="80"/>
      <c r="E16" s="81"/>
      <c r="F16" s="93" t="str">
        <f>IFERROR(VLOOKUP(D16,lista!$L$2:$N$3,3,0),"")</f>
        <v/>
      </c>
      <c r="G16" s="80"/>
      <c r="H16" s="94"/>
      <c r="I16" s="85" t="str">
        <f t="shared" si="0"/>
        <v/>
      </c>
    </row>
    <row r="17" spans="1:9" ht="54" customHeight="1" x14ac:dyDescent="0.25">
      <c r="A17" s="26" t="str">
        <f>IFERROR(VLOOKUP(B17,lista!$B$2:$C$46,2,0),"")</f>
        <v/>
      </c>
      <c r="B17" s="27"/>
      <c r="C17" s="27"/>
      <c r="D17" s="80"/>
      <c r="E17" s="81"/>
      <c r="F17" s="93" t="str">
        <f>IFERROR(VLOOKUP(D17,lista!$L$2:$N$3,3,0),"")</f>
        <v/>
      </c>
      <c r="G17" s="80"/>
      <c r="H17" s="94"/>
      <c r="I17" s="85" t="str">
        <f t="shared" si="0"/>
        <v/>
      </c>
    </row>
    <row r="18" spans="1:9" ht="54" customHeight="1" x14ac:dyDescent="0.25">
      <c r="A18" s="26" t="str">
        <f>IFERROR(VLOOKUP(B18,lista!$B$2:$C$46,2,0),"")</f>
        <v/>
      </c>
      <c r="B18" s="27"/>
      <c r="C18" s="27"/>
      <c r="D18" s="80"/>
      <c r="E18" s="81"/>
      <c r="F18" s="93" t="str">
        <f>IFERROR(VLOOKUP(D18,lista!$L$2:$N$3,3,0),"")</f>
        <v/>
      </c>
      <c r="G18" s="80"/>
      <c r="H18" s="94"/>
      <c r="I18" s="85" t="str">
        <f t="shared" si="0"/>
        <v/>
      </c>
    </row>
    <row r="19" spans="1:9" ht="54" customHeight="1" x14ac:dyDescent="0.25">
      <c r="A19" s="26" t="str">
        <f>IFERROR(VLOOKUP(B19,lista!$B$2:$C$46,2,0),"")</f>
        <v/>
      </c>
      <c r="B19" s="27"/>
      <c r="C19" s="27"/>
      <c r="D19" s="80"/>
      <c r="E19" s="81"/>
      <c r="F19" s="93" t="str">
        <f>IFERROR(VLOOKUP(D19,lista!$L$2:$N$3,3,0),"")</f>
        <v/>
      </c>
      <c r="G19" s="80"/>
      <c r="H19" s="94"/>
      <c r="I19" s="85" t="str">
        <f t="shared" si="0"/>
        <v/>
      </c>
    </row>
    <row r="20" spans="1:9" ht="54" customHeight="1" x14ac:dyDescent="0.25">
      <c r="A20" s="26" t="str">
        <f>IFERROR(VLOOKUP(B20,lista!$B$2:$C$46,2,0),"")</f>
        <v/>
      </c>
      <c r="B20" s="27"/>
      <c r="C20" s="27"/>
      <c r="D20" s="80"/>
      <c r="E20" s="81"/>
      <c r="F20" s="93" t="str">
        <f>IFERROR(VLOOKUP(D20,lista!$L$2:$N$3,3,0),"")</f>
        <v/>
      </c>
      <c r="G20" s="80"/>
      <c r="H20" s="94"/>
      <c r="I20" s="85" t="str">
        <f t="shared" si="0"/>
        <v/>
      </c>
    </row>
    <row r="21" spans="1:9" ht="54" customHeight="1" x14ac:dyDescent="0.25">
      <c r="A21" s="26" t="str">
        <f>IFERROR(VLOOKUP(B21,lista!$B$2:$C$46,2,0),"")</f>
        <v/>
      </c>
      <c r="B21" s="27"/>
      <c r="C21" s="27"/>
      <c r="D21" s="80"/>
      <c r="E21" s="81"/>
      <c r="F21" s="93" t="str">
        <f>IFERROR(VLOOKUP(D21,lista!$L$2:$N$3,3,0),"")</f>
        <v/>
      </c>
      <c r="G21" s="80"/>
      <c r="H21" s="94"/>
      <c r="I21" s="85" t="str">
        <f t="shared" si="0"/>
        <v/>
      </c>
    </row>
    <row r="22" spans="1:9" ht="54" customHeight="1" x14ac:dyDescent="0.25">
      <c r="A22" s="26" t="str">
        <f>IFERROR(VLOOKUP(B22,lista!$B$2:$C$46,2,0),"")</f>
        <v/>
      </c>
      <c r="B22" s="27"/>
      <c r="C22" s="27"/>
      <c r="D22" s="80"/>
      <c r="E22" s="81"/>
      <c r="F22" s="93" t="str">
        <f>IFERROR(VLOOKUP(D22,lista!$L$2:$N$3,3,0),"")</f>
        <v/>
      </c>
      <c r="G22" s="80"/>
      <c r="H22" s="94"/>
      <c r="I22" s="85" t="str">
        <f t="shared" si="0"/>
        <v/>
      </c>
    </row>
    <row r="23" spans="1:9" ht="54" customHeight="1" x14ac:dyDescent="0.25">
      <c r="A23" s="26" t="str">
        <f>IFERROR(VLOOKUP(B23,lista!$B$2:$C$46,2,0),"")</f>
        <v/>
      </c>
      <c r="B23" s="27"/>
      <c r="C23" s="27"/>
      <c r="D23" s="80"/>
      <c r="E23" s="81"/>
      <c r="F23" s="93" t="str">
        <f>IFERROR(VLOOKUP(D23,lista!$L$2:$N$3,3,0),"")</f>
        <v/>
      </c>
      <c r="G23" s="80"/>
      <c r="H23" s="94"/>
      <c r="I23" s="85" t="str">
        <f t="shared" si="0"/>
        <v/>
      </c>
    </row>
    <row r="24" spans="1:9" ht="54" customHeight="1" x14ac:dyDescent="0.25">
      <c r="A24" s="26" t="str">
        <f>IFERROR(VLOOKUP(B24,lista!$B$2:$C$46,2,0),"")</f>
        <v/>
      </c>
      <c r="B24" s="27"/>
      <c r="C24" s="27"/>
      <c r="D24" s="80"/>
      <c r="E24" s="81"/>
      <c r="F24" s="93" t="str">
        <f>IFERROR(VLOOKUP(D24,lista!$L$2:$N$3,3,0),"")</f>
        <v/>
      </c>
      <c r="G24" s="80"/>
      <c r="H24" s="94"/>
      <c r="I24" s="85" t="str">
        <f t="shared" si="0"/>
        <v/>
      </c>
    </row>
    <row r="25" spans="1:9" ht="54" customHeight="1" x14ac:dyDescent="0.25">
      <c r="A25" s="26" t="str">
        <f>IFERROR(VLOOKUP(B25,lista!$B$2:$C$46,2,0),"")</f>
        <v/>
      </c>
      <c r="B25" s="27"/>
      <c r="C25" s="27"/>
      <c r="D25" s="80"/>
      <c r="E25" s="81"/>
      <c r="F25" s="93" t="str">
        <f>IFERROR(VLOOKUP(D25,lista!$L$2:$N$3,3,0),"")</f>
        <v/>
      </c>
      <c r="G25" s="80"/>
      <c r="H25" s="94"/>
      <c r="I25" s="85" t="str">
        <f t="shared" si="0"/>
        <v/>
      </c>
    </row>
    <row r="26" spans="1:9" ht="54" customHeight="1" x14ac:dyDescent="0.25">
      <c r="A26" s="26" t="str">
        <f>IFERROR(VLOOKUP(B26,lista!$B$2:$C$46,2,0),"")</f>
        <v/>
      </c>
      <c r="B26" s="27"/>
      <c r="C26" s="27"/>
      <c r="D26" s="80"/>
      <c r="E26" s="81"/>
      <c r="F26" s="93" t="str">
        <f>IFERROR(VLOOKUP(D26,lista!$L$2:$N$3,3,0),"")</f>
        <v/>
      </c>
      <c r="G26" s="80"/>
      <c r="H26" s="94"/>
      <c r="I26" s="85" t="str">
        <f t="shared" si="0"/>
        <v/>
      </c>
    </row>
    <row r="27" spans="1:9" ht="54" customHeight="1" x14ac:dyDescent="0.25">
      <c r="A27" s="26" t="str">
        <f>IFERROR(VLOOKUP(B27,lista!$B$2:$C$46,2,0),"")</f>
        <v/>
      </c>
      <c r="B27" s="27"/>
      <c r="C27" s="27"/>
      <c r="D27" s="80"/>
      <c r="E27" s="81"/>
      <c r="F27" s="93" t="str">
        <f>IFERROR(VLOOKUP(D27,lista!$L$2:$N$3,3,0),"")</f>
        <v/>
      </c>
      <c r="G27" s="80"/>
      <c r="H27" s="94"/>
      <c r="I27" s="85" t="str">
        <f t="shared" si="0"/>
        <v/>
      </c>
    </row>
    <row r="28" spans="1:9" ht="54" customHeight="1" x14ac:dyDescent="0.25">
      <c r="A28" s="26" t="str">
        <f>IFERROR(VLOOKUP(B28,lista!$B$2:$C$46,2,0),"")</f>
        <v/>
      </c>
      <c r="B28" s="27"/>
      <c r="C28" s="27"/>
      <c r="D28" s="80"/>
      <c r="E28" s="81"/>
      <c r="F28" s="93" t="str">
        <f>IFERROR(VLOOKUP(D28,lista!$L$2:$N$3,3,0),"")</f>
        <v/>
      </c>
      <c r="G28" s="80"/>
      <c r="H28" s="94"/>
      <c r="I28" s="85" t="str">
        <f t="shared" si="0"/>
        <v/>
      </c>
    </row>
    <row r="29" spans="1:9" ht="54" customHeight="1" x14ac:dyDescent="0.25">
      <c r="A29" s="26" t="str">
        <f>IFERROR(VLOOKUP(B29,lista!$B$2:$C$46,2,0),"")</f>
        <v/>
      </c>
      <c r="B29" s="27"/>
      <c r="C29" s="27"/>
      <c r="D29" s="80"/>
      <c r="E29" s="81"/>
      <c r="F29" s="93" t="str">
        <f>IFERROR(VLOOKUP(D29,lista!$L$2:$N$3,3,0),"")</f>
        <v/>
      </c>
      <c r="G29" s="80"/>
      <c r="H29" s="94"/>
      <c r="I29" s="85" t="str">
        <f t="shared" si="0"/>
        <v/>
      </c>
    </row>
    <row r="30" spans="1:9" ht="54" customHeight="1" x14ac:dyDescent="0.25">
      <c r="A30" s="26" t="str">
        <f>IFERROR(VLOOKUP(B30,lista!$B$2:$C$46,2,0),"")</f>
        <v/>
      </c>
      <c r="B30" s="27"/>
      <c r="C30" s="27"/>
      <c r="D30" s="80"/>
      <c r="E30" s="81"/>
      <c r="F30" s="93" t="str">
        <f>IFERROR(VLOOKUP(D30,lista!$L$2:$N$3,3,0),"")</f>
        <v/>
      </c>
      <c r="G30" s="80"/>
      <c r="H30" s="94"/>
      <c r="I30" s="85" t="str">
        <f t="shared" si="0"/>
        <v/>
      </c>
    </row>
    <row r="31" spans="1:9" ht="54" customHeight="1" x14ac:dyDescent="0.25">
      <c r="A31" s="26" t="str">
        <f>IFERROR(VLOOKUP(B31,lista!$B$2:$C$46,2,0),"")</f>
        <v/>
      </c>
      <c r="B31" s="27"/>
      <c r="C31" s="27"/>
      <c r="D31" s="80"/>
      <c r="E31" s="81"/>
      <c r="F31" s="93" t="str">
        <f>IFERROR(VLOOKUP(D31,lista!$L$2:$N$3,3,0),"")</f>
        <v/>
      </c>
      <c r="G31" s="80"/>
      <c r="H31" s="94"/>
      <c r="I31" s="85" t="str">
        <f t="shared" si="0"/>
        <v/>
      </c>
    </row>
    <row r="32" spans="1:9" ht="54" customHeight="1" x14ac:dyDescent="0.25">
      <c r="A32" s="26" t="str">
        <f>IFERROR(VLOOKUP(B32,lista!$B$2:$C$46,2,0),"")</f>
        <v/>
      </c>
      <c r="B32" s="27"/>
      <c r="C32" s="27"/>
      <c r="D32" s="80"/>
      <c r="E32" s="81"/>
      <c r="F32" s="93" t="str">
        <f>IFERROR(VLOOKUP(D32,lista!$L$2:$N$3,3,0),"")</f>
        <v/>
      </c>
      <c r="G32" s="80"/>
      <c r="H32" s="94"/>
      <c r="I32" s="85" t="str">
        <f t="shared" si="0"/>
        <v/>
      </c>
    </row>
    <row r="33" spans="1:9" ht="54" customHeight="1" x14ac:dyDescent="0.25">
      <c r="A33" s="26" t="str">
        <f>IFERROR(VLOOKUP(B33,lista!$B$2:$C$46,2,0),"")</f>
        <v/>
      </c>
      <c r="B33" s="27"/>
      <c r="C33" s="27"/>
      <c r="D33" s="80"/>
      <c r="E33" s="81"/>
      <c r="F33" s="93" t="str">
        <f>IFERROR(VLOOKUP(D33,lista!$L$2:$N$3,3,0),"")</f>
        <v/>
      </c>
      <c r="G33" s="80"/>
      <c r="H33" s="94"/>
      <c r="I33" s="85" t="str">
        <f t="shared" si="0"/>
        <v/>
      </c>
    </row>
    <row r="34" spans="1:9" ht="54" customHeight="1" x14ac:dyDescent="0.25">
      <c r="A34" s="26" t="str">
        <f>IFERROR(VLOOKUP(B34,lista!$B$2:$C$46,2,0),"")</f>
        <v/>
      </c>
      <c r="B34" s="27"/>
      <c r="C34" s="27"/>
      <c r="D34" s="80"/>
      <c r="E34" s="81"/>
      <c r="F34" s="93" t="str">
        <f>IFERROR(VLOOKUP(D34,lista!$L$2:$N$3,3,0),"")</f>
        <v/>
      </c>
      <c r="G34" s="80"/>
      <c r="H34" s="94"/>
      <c r="I34" s="85" t="str">
        <f t="shared" si="0"/>
        <v/>
      </c>
    </row>
    <row r="35" spans="1:9" ht="54" customHeight="1" x14ac:dyDescent="0.25">
      <c r="A35" s="26" t="str">
        <f>IFERROR(VLOOKUP(B35,lista!$B$2:$C$46,2,0),"")</f>
        <v/>
      </c>
      <c r="B35" s="27"/>
      <c r="C35" s="27"/>
      <c r="D35" s="80"/>
      <c r="E35" s="81"/>
      <c r="F35" s="93" t="str">
        <f>IFERROR(VLOOKUP(D35,lista!$L$2:$N$3,3,0),"")</f>
        <v/>
      </c>
      <c r="G35" s="80"/>
      <c r="H35" s="94"/>
      <c r="I35" s="85" t="str">
        <f t="shared" si="0"/>
        <v/>
      </c>
    </row>
    <row r="36" spans="1:9" ht="54" customHeight="1" x14ac:dyDescent="0.25">
      <c r="A36" s="26" t="str">
        <f>IFERROR(VLOOKUP(B36,lista!$B$2:$C$46,2,0),"")</f>
        <v/>
      </c>
      <c r="B36" s="27"/>
      <c r="C36" s="27"/>
      <c r="D36" s="80"/>
      <c r="E36" s="81"/>
      <c r="F36" s="93" t="str">
        <f>IFERROR(VLOOKUP(D36,lista!$L$2:$N$3,3,0),"")</f>
        <v/>
      </c>
      <c r="G36" s="80"/>
      <c r="H36" s="94"/>
      <c r="I36" s="85" t="str">
        <f t="shared" si="0"/>
        <v/>
      </c>
    </row>
    <row r="37" spans="1:9" ht="54" customHeight="1" x14ac:dyDescent="0.25">
      <c r="A37" s="26" t="str">
        <f>IFERROR(VLOOKUP(B37,lista!$B$2:$C$46,2,0),"")</f>
        <v/>
      </c>
      <c r="B37" s="27"/>
      <c r="C37" s="27"/>
      <c r="D37" s="80"/>
      <c r="E37" s="81"/>
      <c r="F37" s="93" t="str">
        <f>IFERROR(VLOOKUP(D37,lista!$L$2:$N$3,3,0),"")</f>
        <v/>
      </c>
      <c r="G37" s="80"/>
      <c r="H37" s="94"/>
      <c r="I37" s="85" t="str">
        <f t="shared" si="0"/>
        <v/>
      </c>
    </row>
    <row r="38" spans="1:9" ht="54" customHeight="1" x14ac:dyDescent="0.25">
      <c r="A38" s="26" t="str">
        <f>IFERROR(VLOOKUP(B38,lista!$B$2:$C$46,2,0),"")</f>
        <v/>
      </c>
      <c r="B38" s="27"/>
      <c r="C38" s="27"/>
      <c r="D38" s="80"/>
      <c r="E38" s="81"/>
      <c r="F38" s="93" t="str">
        <f>IFERROR(VLOOKUP(D38,lista!$L$2:$N$3,3,0),"")</f>
        <v/>
      </c>
      <c r="G38" s="80"/>
      <c r="H38" s="94"/>
      <c r="I38" s="85" t="str">
        <f t="shared" si="0"/>
        <v/>
      </c>
    </row>
    <row r="39" spans="1:9" ht="54" customHeight="1" x14ac:dyDescent="0.25">
      <c r="A39" s="26" t="str">
        <f>IFERROR(VLOOKUP(B39,lista!$B$2:$C$46,2,0),"")</f>
        <v/>
      </c>
      <c r="B39" s="27"/>
      <c r="C39" s="27"/>
      <c r="D39" s="80"/>
      <c r="E39" s="81"/>
      <c r="F39" s="93" t="str">
        <f>IFERROR(VLOOKUP(D39,lista!$L$2:$N$3,3,0),"")</f>
        <v/>
      </c>
      <c r="G39" s="80"/>
      <c r="H39" s="94"/>
      <c r="I39" s="85" t="str">
        <f t="shared" si="0"/>
        <v/>
      </c>
    </row>
    <row r="40" spans="1:9" ht="54" customHeight="1" x14ac:dyDescent="0.25">
      <c r="A40" s="26" t="str">
        <f>IFERROR(VLOOKUP(B40,lista!$B$2:$C$46,2,0),"")</f>
        <v/>
      </c>
      <c r="B40" s="27"/>
      <c r="C40" s="27"/>
      <c r="D40" s="80"/>
      <c r="E40" s="81"/>
      <c r="F40" s="93" t="str">
        <f>IFERROR(VLOOKUP(D40,lista!$L$2:$N$3,3,0),"")</f>
        <v/>
      </c>
      <c r="G40" s="80"/>
      <c r="H40" s="94"/>
      <c r="I40" s="85" t="str">
        <f t="shared" si="0"/>
        <v/>
      </c>
    </row>
    <row r="41" spans="1:9" ht="54" customHeight="1" x14ac:dyDescent="0.25">
      <c r="A41" s="26" t="str">
        <f>IFERROR(VLOOKUP(B41,lista!$B$2:$C$46,2,0),"")</f>
        <v/>
      </c>
      <c r="B41" s="27"/>
      <c r="C41" s="27"/>
      <c r="D41" s="80"/>
      <c r="E41" s="81"/>
      <c r="F41" s="93" t="str">
        <f>IFERROR(VLOOKUP(D41,lista!$L$2:$N$3,3,0),"")</f>
        <v/>
      </c>
      <c r="G41" s="80"/>
      <c r="H41" s="94"/>
      <c r="I41" s="85" t="str">
        <f t="shared" si="0"/>
        <v/>
      </c>
    </row>
    <row r="42" spans="1:9" ht="54" customHeight="1" x14ac:dyDescent="0.25">
      <c r="A42" s="26" t="str">
        <f>IFERROR(VLOOKUP(B42,lista!$B$2:$C$46,2,0),"")</f>
        <v/>
      </c>
      <c r="B42" s="27"/>
      <c r="C42" s="27"/>
      <c r="D42" s="80"/>
      <c r="E42" s="81"/>
      <c r="F42" s="93" t="str">
        <f>IFERROR(VLOOKUP(D42,lista!$L$2:$N$3,3,0),"")</f>
        <v/>
      </c>
      <c r="G42" s="80"/>
      <c r="H42" s="94"/>
      <c r="I42" s="85" t="str">
        <f t="shared" si="0"/>
        <v/>
      </c>
    </row>
    <row r="43" spans="1:9" ht="54" customHeight="1" x14ac:dyDescent="0.25">
      <c r="A43" s="26" t="str">
        <f>IFERROR(VLOOKUP(B43,lista!$B$2:$C$46,2,0),"")</f>
        <v/>
      </c>
      <c r="B43" s="27"/>
      <c r="C43" s="27"/>
      <c r="D43" s="80"/>
      <c r="E43" s="81"/>
      <c r="F43" s="93" t="str">
        <f>IFERROR(VLOOKUP(D43,lista!$L$2:$N$3,3,0),"")</f>
        <v/>
      </c>
      <c r="G43" s="80"/>
      <c r="H43" s="94"/>
      <c r="I43" s="85" t="str">
        <f t="shared" si="0"/>
        <v/>
      </c>
    </row>
    <row r="44" spans="1:9" ht="54" customHeight="1" x14ac:dyDescent="0.25">
      <c r="A44" s="26" t="str">
        <f>IFERROR(VLOOKUP(B44,lista!$B$2:$C$46,2,0),"")</f>
        <v/>
      </c>
      <c r="B44" s="27"/>
      <c r="C44" s="27"/>
      <c r="D44" s="80"/>
      <c r="E44" s="81"/>
      <c r="F44" s="93" t="str">
        <f>IFERROR(VLOOKUP(D44,lista!$L$2:$N$3,3,0),"")</f>
        <v/>
      </c>
      <c r="G44" s="80"/>
      <c r="H44" s="94"/>
      <c r="I44" s="85" t="str">
        <f t="shared" si="0"/>
        <v/>
      </c>
    </row>
    <row r="45" spans="1:9" ht="54" customHeight="1" x14ac:dyDescent="0.25">
      <c r="A45" s="26" t="str">
        <f>IFERROR(VLOOKUP(B45,lista!$B$2:$C$46,2,0),"")</f>
        <v/>
      </c>
      <c r="B45" s="27"/>
      <c r="C45" s="27"/>
      <c r="D45" s="80"/>
      <c r="E45" s="81"/>
      <c r="F45" s="93" t="str">
        <f>IFERROR(VLOOKUP(D45,lista!$L$2:$N$3,3,0),"")</f>
        <v/>
      </c>
      <c r="G45" s="80"/>
      <c r="H45" s="94"/>
      <c r="I45" s="85" t="str">
        <f t="shared" si="0"/>
        <v/>
      </c>
    </row>
    <row r="46" spans="1:9" ht="54" customHeight="1" x14ac:dyDescent="0.25">
      <c r="A46" s="26" t="str">
        <f>IFERROR(VLOOKUP(B46,lista!$B$2:$C$46,2,0),"")</f>
        <v/>
      </c>
      <c r="B46" s="27"/>
      <c r="C46" s="27"/>
      <c r="D46" s="80"/>
      <c r="E46" s="81"/>
      <c r="F46" s="93" t="str">
        <f>IFERROR(VLOOKUP(D46,lista!$L$2:$N$3,3,0),"")</f>
        <v/>
      </c>
      <c r="G46" s="80"/>
      <c r="H46" s="94"/>
      <c r="I46" s="85" t="str">
        <f t="shared" si="0"/>
        <v/>
      </c>
    </row>
    <row r="47" spans="1:9" ht="54" customHeight="1" x14ac:dyDescent="0.25">
      <c r="A47" s="26" t="str">
        <f>IFERROR(VLOOKUP(B47,lista!$B$2:$C$46,2,0),"")</f>
        <v/>
      </c>
      <c r="B47" s="27"/>
      <c r="C47" s="27"/>
      <c r="D47" s="80"/>
      <c r="E47" s="81"/>
      <c r="F47" s="93" t="str">
        <f>IFERROR(VLOOKUP(D47,lista!$L$2:$N$3,3,0),"")</f>
        <v/>
      </c>
      <c r="G47" s="80"/>
      <c r="H47" s="94"/>
      <c r="I47" s="85" t="str">
        <f t="shared" si="0"/>
        <v/>
      </c>
    </row>
    <row r="48" spans="1:9" ht="54" customHeight="1" x14ac:dyDescent="0.25">
      <c r="A48" s="26" t="str">
        <f>IFERROR(VLOOKUP(B48,lista!$B$2:$C$46,2,0),"")</f>
        <v/>
      </c>
      <c r="B48" s="27"/>
      <c r="C48" s="27"/>
      <c r="D48" s="80"/>
      <c r="E48" s="81"/>
      <c r="F48" s="93" t="str">
        <f>IFERROR(VLOOKUP(D48,lista!$L$2:$N$3,3,0),"")</f>
        <v/>
      </c>
      <c r="G48" s="80"/>
      <c r="H48" s="94"/>
      <c r="I48" s="85" t="str">
        <f t="shared" si="0"/>
        <v/>
      </c>
    </row>
    <row r="49" spans="1:9" ht="54" customHeight="1" x14ac:dyDescent="0.25">
      <c r="A49" s="26" t="str">
        <f>IFERROR(VLOOKUP(B49,lista!$B$2:$C$46,2,0),"")</f>
        <v/>
      </c>
      <c r="B49" s="27"/>
      <c r="C49" s="27"/>
      <c r="D49" s="80"/>
      <c r="E49" s="81"/>
      <c r="F49" s="93" t="str">
        <f>IFERROR(VLOOKUP(D49,lista!$L$2:$N$3,3,0),"")</f>
        <v/>
      </c>
      <c r="G49" s="80"/>
      <c r="H49" s="94"/>
      <c r="I49" s="85" t="str">
        <f t="shared" si="0"/>
        <v/>
      </c>
    </row>
    <row r="50" spans="1:9" ht="54" customHeight="1" x14ac:dyDescent="0.25">
      <c r="A50" s="26" t="str">
        <f>IFERROR(VLOOKUP(B50,lista!$B$2:$C$46,2,0),"")</f>
        <v/>
      </c>
      <c r="B50" s="27"/>
      <c r="C50" s="27"/>
      <c r="D50" s="80"/>
      <c r="E50" s="81"/>
      <c r="F50" s="93" t="str">
        <f>IFERROR(VLOOKUP(D50,lista!$L$2:$N$3,3,0),"")</f>
        <v/>
      </c>
      <c r="G50" s="80"/>
      <c r="H50" s="94"/>
      <c r="I50" s="85" t="str">
        <f t="shared" si="0"/>
        <v/>
      </c>
    </row>
    <row r="51" spans="1:9" ht="54" customHeight="1" x14ac:dyDescent="0.25">
      <c r="A51" s="26" t="str">
        <f>IFERROR(VLOOKUP(B51,lista!$B$2:$C$46,2,0),"")</f>
        <v/>
      </c>
      <c r="B51" s="27"/>
      <c r="C51" s="27"/>
      <c r="D51" s="80"/>
      <c r="E51" s="81"/>
      <c r="F51" s="93" t="str">
        <f>IFERROR(VLOOKUP(D51,lista!$L$2:$N$3,3,0),"")</f>
        <v/>
      </c>
      <c r="G51" s="80"/>
      <c r="H51" s="94"/>
      <c r="I51" s="85" t="str">
        <f t="shared" si="0"/>
        <v/>
      </c>
    </row>
    <row r="52" spans="1:9" ht="54" customHeight="1" x14ac:dyDescent="0.25">
      <c r="A52" s="26" t="str">
        <f>IFERROR(VLOOKUP(B52,lista!$B$2:$C$46,2,0),"")</f>
        <v/>
      </c>
      <c r="B52" s="27"/>
      <c r="C52" s="27"/>
      <c r="D52" s="80"/>
      <c r="E52" s="81"/>
      <c r="F52" s="93" t="str">
        <f>IFERROR(VLOOKUP(D52,lista!$L$2:$N$3,3,0),"")</f>
        <v/>
      </c>
      <c r="G52" s="80"/>
      <c r="H52" s="94"/>
      <c r="I52" s="85" t="str">
        <f t="shared" si="0"/>
        <v/>
      </c>
    </row>
    <row r="53" spans="1:9" ht="54" customHeight="1" x14ac:dyDescent="0.25">
      <c r="A53" s="26" t="str">
        <f>IFERROR(VLOOKUP(B53,lista!$B$2:$C$46,2,0),"")</f>
        <v/>
      </c>
      <c r="B53" s="27"/>
      <c r="C53" s="27"/>
      <c r="D53" s="80"/>
      <c r="E53" s="81"/>
      <c r="F53" s="93" t="str">
        <f>IFERROR(VLOOKUP(D53,lista!$L$2:$N$3,3,0),"")</f>
        <v/>
      </c>
      <c r="G53" s="80"/>
      <c r="H53" s="94"/>
      <c r="I53" s="85" t="str">
        <f t="shared" si="0"/>
        <v/>
      </c>
    </row>
    <row r="54" spans="1:9" ht="54" customHeight="1" x14ac:dyDescent="0.25">
      <c r="A54" s="26" t="str">
        <f>IFERROR(VLOOKUP(B54,lista!$B$2:$C$46,2,0),"")</f>
        <v/>
      </c>
      <c r="B54" s="27"/>
      <c r="C54" s="27"/>
      <c r="D54" s="80"/>
      <c r="E54" s="81"/>
      <c r="F54" s="93" t="str">
        <f>IFERROR(VLOOKUP(D54,lista!$L$2:$N$3,3,0),"")</f>
        <v/>
      </c>
      <c r="G54" s="80"/>
      <c r="H54" s="94"/>
      <c r="I54" s="85" t="str">
        <f t="shared" si="0"/>
        <v/>
      </c>
    </row>
    <row r="55" spans="1:9" ht="54" customHeight="1" x14ac:dyDescent="0.25">
      <c r="A55" s="26" t="str">
        <f>IFERROR(VLOOKUP(B55,lista!$B$2:$C$46,2,0),"")</f>
        <v/>
      </c>
      <c r="B55" s="27"/>
      <c r="C55" s="27"/>
      <c r="D55" s="80"/>
      <c r="E55" s="81"/>
      <c r="F55" s="93" t="str">
        <f>IFERROR(VLOOKUP(D55,lista!$L$2:$N$3,3,0),"")</f>
        <v/>
      </c>
      <c r="G55" s="80"/>
      <c r="H55" s="94"/>
      <c r="I55" s="85" t="str">
        <f t="shared" si="0"/>
        <v/>
      </c>
    </row>
    <row r="56" spans="1:9" ht="54" customHeight="1" x14ac:dyDescent="0.25">
      <c r="A56" s="26" t="str">
        <f>IFERROR(VLOOKUP(B56,lista!$B$2:$C$46,2,0),"")</f>
        <v/>
      </c>
      <c r="B56" s="27"/>
      <c r="C56" s="27"/>
      <c r="D56" s="80"/>
      <c r="E56" s="81"/>
      <c r="F56" s="93" t="str">
        <f>IFERROR(VLOOKUP(D56,lista!$L$2:$N$3,3,0),"")</f>
        <v/>
      </c>
      <c r="G56" s="80"/>
      <c r="H56" s="94"/>
      <c r="I56" s="85" t="str">
        <f t="shared" si="0"/>
        <v/>
      </c>
    </row>
    <row r="57" spans="1:9" ht="54" customHeight="1" x14ac:dyDescent="0.25">
      <c r="A57" s="26" t="str">
        <f>IFERROR(VLOOKUP(B57,lista!$B$2:$C$46,2,0),"")</f>
        <v/>
      </c>
      <c r="B57" s="27"/>
      <c r="C57" s="27"/>
      <c r="D57" s="80"/>
      <c r="E57" s="81"/>
      <c r="F57" s="93" t="str">
        <f>IFERROR(VLOOKUP(D57,lista!$L$2:$N$3,3,0),"")</f>
        <v/>
      </c>
      <c r="G57" s="80"/>
      <c r="H57" s="94"/>
      <c r="I57" s="85" t="str">
        <f t="shared" si="0"/>
        <v/>
      </c>
    </row>
    <row r="58" spans="1:9" ht="54" customHeight="1" x14ac:dyDescent="0.25">
      <c r="A58" s="26" t="str">
        <f>IFERROR(VLOOKUP(B58,lista!$B$2:$C$46,2,0),"")</f>
        <v/>
      </c>
      <c r="B58" s="27"/>
      <c r="C58" s="27"/>
      <c r="D58" s="80"/>
      <c r="E58" s="81"/>
      <c r="F58" s="93" t="str">
        <f>IFERROR(VLOOKUP(D58,lista!$L$2:$N$3,3,0),"")</f>
        <v/>
      </c>
      <c r="G58" s="80"/>
      <c r="H58" s="94"/>
      <c r="I58" s="85" t="str">
        <f t="shared" si="0"/>
        <v/>
      </c>
    </row>
    <row r="59" spans="1:9" ht="54" customHeight="1" x14ac:dyDescent="0.25">
      <c r="A59" s="26" t="str">
        <f>IFERROR(VLOOKUP(B59,lista!$B$2:$C$46,2,0),"")</f>
        <v/>
      </c>
      <c r="B59" s="27"/>
      <c r="C59" s="27"/>
      <c r="D59" s="80"/>
      <c r="E59" s="81"/>
      <c r="F59" s="93" t="str">
        <f>IFERROR(VLOOKUP(D59,lista!$L$2:$N$3,3,0),"")</f>
        <v/>
      </c>
      <c r="G59" s="80"/>
      <c r="H59" s="94"/>
      <c r="I59" s="85" t="str">
        <f t="shared" si="0"/>
        <v/>
      </c>
    </row>
    <row r="60" spans="1:9" ht="54" customHeight="1" x14ac:dyDescent="0.25">
      <c r="A60" s="26" t="str">
        <f>IFERROR(VLOOKUP(B60,lista!$B$2:$C$46,2,0),"")</f>
        <v/>
      </c>
      <c r="B60" s="27"/>
      <c r="C60" s="27"/>
      <c r="D60" s="80"/>
      <c r="E60" s="81"/>
      <c r="F60" s="93" t="str">
        <f>IFERROR(VLOOKUP(D60,lista!$L$2:$N$3,3,0),"")</f>
        <v/>
      </c>
      <c r="G60" s="80"/>
      <c r="H60" s="94"/>
      <c r="I60" s="85" t="str">
        <f t="shared" si="0"/>
        <v/>
      </c>
    </row>
    <row r="61" spans="1:9" ht="54" customHeight="1" x14ac:dyDescent="0.25">
      <c r="A61" s="26" t="str">
        <f>IFERROR(VLOOKUP(B61,lista!$B$2:$C$46,2,0),"")</f>
        <v/>
      </c>
      <c r="B61" s="27"/>
      <c r="C61" s="27"/>
      <c r="D61" s="80"/>
      <c r="E61" s="81"/>
      <c r="F61" s="93" t="str">
        <f>IFERROR(VLOOKUP(D61,lista!$L$2:$N$3,3,0),"")</f>
        <v/>
      </c>
      <c r="G61" s="80"/>
      <c r="H61" s="94"/>
      <c r="I61" s="85" t="str">
        <f t="shared" si="0"/>
        <v/>
      </c>
    </row>
    <row r="62" spans="1:9" ht="54" customHeight="1" x14ac:dyDescent="0.25">
      <c r="A62" s="26" t="str">
        <f>IFERROR(VLOOKUP(B62,lista!$B$2:$C$46,2,0),"")</f>
        <v/>
      </c>
      <c r="B62" s="27"/>
      <c r="C62" s="27"/>
      <c r="D62" s="80"/>
      <c r="E62" s="81"/>
      <c r="F62" s="93" t="str">
        <f>IFERROR(VLOOKUP(D62,lista!$L$2:$N$3,3,0),"")</f>
        <v/>
      </c>
      <c r="G62" s="80"/>
      <c r="H62" s="94"/>
      <c r="I62" s="85" t="str">
        <f t="shared" si="0"/>
        <v/>
      </c>
    </row>
    <row r="63" spans="1:9" ht="54" customHeight="1" x14ac:dyDescent="0.25">
      <c r="A63" s="26" t="str">
        <f>IFERROR(VLOOKUP(B63,lista!$B$2:$C$46,2,0),"")</f>
        <v/>
      </c>
      <c r="B63" s="27"/>
      <c r="C63" s="27"/>
      <c r="D63" s="80"/>
      <c r="E63" s="81"/>
      <c r="F63" s="93" t="str">
        <f>IFERROR(VLOOKUP(D63,lista!$L$2:$N$3,3,0),"")</f>
        <v/>
      </c>
      <c r="G63" s="80"/>
      <c r="H63" s="94"/>
      <c r="I63" s="85" t="str">
        <f t="shared" si="0"/>
        <v/>
      </c>
    </row>
    <row r="64" spans="1:9" ht="54" customHeight="1" x14ac:dyDescent="0.25">
      <c r="A64" s="26" t="str">
        <f>IFERROR(VLOOKUP(B64,lista!$B$2:$C$46,2,0),"")</f>
        <v/>
      </c>
      <c r="B64" s="27"/>
      <c r="C64" s="27"/>
      <c r="D64" s="80"/>
      <c r="E64" s="81"/>
      <c r="F64" s="93" t="str">
        <f>IFERROR(VLOOKUP(D64,lista!$L$2:$N$3,3,0),"")</f>
        <v/>
      </c>
      <c r="G64" s="80"/>
      <c r="H64" s="94"/>
      <c r="I64" s="85" t="str">
        <f t="shared" si="0"/>
        <v/>
      </c>
    </row>
    <row r="65" spans="1:9" ht="54" customHeight="1" x14ac:dyDescent="0.25">
      <c r="A65" s="26" t="str">
        <f>IFERROR(VLOOKUP(B65,lista!$B$2:$C$46,2,0),"")</f>
        <v/>
      </c>
      <c r="B65" s="27"/>
      <c r="C65" s="27"/>
      <c r="D65" s="80"/>
      <c r="E65" s="81"/>
      <c r="F65" s="93" t="str">
        <f>IFERROR(VLOOKUP(D65,lista!$L$2:$N$3,3,0),"")</f>
        <v/>
      </c>
      <c r="G65" s="80"/>
      <c r="H65" s="94"/>
      <c r="I65" s="85" t="str">
        <f t="shared" si="0"/>
        <v/>
      </c>
    </row>
    <row r="66" spans="1:9" ht="54" customHeight="1" x14ac:dyDescent="0.25">
      <c r="A66" s="26" t="str">
        <f>IFERROR(VLOOKUP(B66,lista!$B$2:$C$46,2,0),"")</f>
        <v/>
      </c>
      <c r="B66" s="27"/>
      <c r="C66" s="27"/>
      <c r="D66" s="80"/>
      <c r="E66" s="81"/>
      <c r="F66" s="93" t="str">
        <f>IFERROR(VLOOKUP(D66,lista!$L$2:$N$3,3,0),"")</f>
        <v/>
      </c>
      <c r="G66" s="80"/>
      <c r="H66" s="94"/>
      <c r="I66" s="85" t="str">
        <f t="shared" si="0"/>
        <v/>
      </c>
    </row>
    <row r="67" spans="1:9" ht="54" customHeight="1" x14ac:dyDescent="0.25">
      <c r="A67" s="26" t="str">
        <f>IFERROR(VLOOKUP(B67,lista!$B$2:$C$46,2,0),"")</f>
        <v/>
      </c>
      <c r="B67" s="27"/>
      <c r="C67" s="27"/>
      <c r="D67" s="80"/>
      <c r="E67" s="81"/>
      <c r="F67" s="93" t="str">
        <f>IFERROR(VLOOKUP(D67,lista!$L$2:$N$3,3,0),"")</f>
        <v/>
      </c>
      <c r="G67" s="80"/>
      <c r="H67" s="94"/>
      <c r="I67" s="85" t="str">
        <f t="shared" ref="I67:I100" si="1">IF(AND(A67&lt;&gt;"",COUNTA(B67:E67,G67)&lt;&gt;5),"Hiba!","")</f>
        <v/>
      </c>
    </row>
    <row r="68" spans="1:9" ht="54" customHeight="1" x14ac:dyDescent="0.25">
      <c r="A68" s="26" t="str">
        <f>IFERROR(VLOOKUP(B68,lista!$B$2:$C$46,2,0),"")</f>
        <v/>
      </c>
      <c r="B68" s="27"/>
      <c r="C68" s="27"/>
      <c r="D68" s="80"/>
      <c r="E68" s="81"/>
      <c r="F68" s="93" t="str">
        <f>IFERROR(VLOOKUP(D68,lista!$L$2:$N$3,3,0),"")</f>
        <v/>
      </c>
      <c r="G68" s="80"/>
      <c r="H68" s="94"/>
      <c r="I68" s="85" t="str">
        <f t="shared" si="1"/>
        <v/>
      </c>
    </row>
    <row r="69" spans="1:9" ht="54" customHeight="1" x14ac:dyDescent="0.25">
      <c r="A69" s="26" t="str">
        <f>IFERROR(VLOOKUP(B69,lista!$B$2:$C$46,2,0),"")</f>
        <v/>
      </c>
      <c r="B69" s="27"/>
      <c r="C69" s="27"/>
      <c r="D69" s="80"/>
      <c r="E69" s="81"/>
      <c r="F69" s="93" t="str">
        <f>IFERROR(VLOOKUP(D69,lista!$L$2:$N$3,3,0),"")</f>
        <v/>
      </c>
      <c r="G69" s="80"/>
      <c r="H69" s="94"/>
      <c r="I69" s="85" t="str">
        <f t="shared" si="1"/>
        <v/>
      </c>
    </row>
    <row r="70" spans="1:9" ht="54" customHeight="1" x14ac:dyDescent="0.25">
      <c r="A70" s="26" t="str">
        <f>IFERROR(VLOOKUP(B70,lista!$B$2:$C$46,2,0),"")</f>
        <v/>
      </c>
      <c r="B70" s="27"/>
      <c r="C70" s="27"/>
      <c r="D70" s="80"/>
      <c r="E70" s="81"/>
      <c r="F70" s="93" t="str">
        <f>IFERROR(VLOOKUP(D70,lista!$L$2:$N$3,3,0),"")</f>
        <v/>
      </c>
      <c r="G70" s="80"/>
      <c r="H70" s="94"/>
      <c r="I70" s="85" t="str">
        <f t="shared" si="1"/>
        <v/>
      </c>
    </row>
    <row r="71" spans="1:9" ht="54" customHeight="1" x14ac:dyDescent="0.25">
      <c r="A71" s="26" t="str">
        <f>IFERROR(VLOOKUP(B71,lista!$B$2:$C$46,2,0),"")</f>
        <v/>
      </c>
      <c r="B71" s="27"/>
      <c r="C71" s="27"/>
      <c r="D71" s="80"/>
      <c r="E71" s="81"/>
      <c r="F71" s="93" t="str">
        <f>IFERROR(VLOOKUP(D71,lista!$L$2:$N$3,3,0),"")</f>
        <v/>
      </c>
      <c r="G71" s="80"/>
      <c r="H71" s="94"/>
      <c r="I71" s="85" t="str">
        <f t="shared" si="1"/>
        <v/>
      </c>
    </row>
    <row r="72" spans="1:9" ht="54" customHeight="1" x14ac:dyDescent="0.25">
      <c r="A72" s="26" t="str">
        <f>IFERROR(VLOOKUP(B72,lista!$B$2:$C$46,2,0),"")</f>
        <v/>
      </c>
      <c r="B72" s="27"/>
      <c r="C72" s="27"/>
      <c r="D72" s="80"/>
      <c r="E72" s="81"/>
      <c r="F72" s="93" t="str">
        <f>IFERROR(VLOOKUP(D72,lista!$L$2:$N$3,3,0),"")</f>
        <v/>
      </c>
      <c r="G72" s="80"/>
      <c r="H72" s="94"/>
      <c r="I72" s="85" t="str">
        <f t="shared" si="1"/>
        <v/>
      </c>
    </row>
    <row r="73" spans="1:9" ht="54" customHeight="1" x14ac:dyDescent="0.25">
      <c r="A73" s="26" t="str">
        <f>IFERROR(VLOOKUP(B73,lista!$B$2:$C$46,2,0),"")</f>
        <v/>
      </c>
      <c r="B73" s="27"/>
      <c r="C73" s="27"/>
      <c r="D73" s="80"/>
      <c r="E73" s="81"/>
      <c r="F73" s="93" t="str">
        <f>IFERROR(VLOOKUP(D73,lista!$L$2:$N$3,3,0),"")</f>
        <v/>
      </c>
      <c r="G73" s="80"/>
      <c r="H73" s="94"/>
      <c r="I73" s="85" t="str">
        <f t="shared" si="1"/>
        <v/>
      </c>
    </row>
    <row r="74" spans="1:9" ht="54" customHeight="1" x14ac:dyDescent="0.25">
      <c r="A74" s="26" t="str">
        <f>IFERROR(VLOOKUP(B74,lista!$B$2:$C$46,2,0),"")</f>
        <v/>
      </c>
      <c r="B74" s="27"/>
      <c r="C74" s="27"/>
      <c r="D74" s="80"/>
      <c r="E74" s="81"/>
      <c r="F74" s="93" t="str">
        <f>IFERROR(VLOOKUP(D74,lista!$L$2:$N$3,3,0),"")</f>
        <v/>
      </c>
      <c r="G74" s="80"/>
      <c r="H74" s="94"/>
      <c r="I74" s="85" t="str">
        <f t="shared" si="1"/>
        <v/>
      </c>
    </row>
    <row r="75" spans="1:9" ht="54" customHeight="1" x14ac:dyDescent="0.25">
      <c r="A75" s="26" t="str">
        <f>IFERROR(VLOOKUP(B75,lista!$B$2:$C$46,2,0),"")</f>
        <v/>
      </c>
      <c r="B75" s="27"/>
      <c r="C75" s="27"/>
      <c r="D75" s="80"/>
      <c r="E75" s="81"/>
      <c r="F75" s="93" t="str">
        <f>IFERROR(VLOOKUP(D75,lista!$L$2:$N$3,3,0),"")</f>
        <v/>
      </c>
      <c r="G75" s="80"/>
      <c r="H75" s="94"/>
      <c r="I75" s="85" t="str">
        <f t="shared" si="1"/>
        <v/>
      </c>
    </row>
    <row r="76" spans="1:9" ht="54" customHeight="1" x14ac:dyDescent="0.25">
      <c r="A76" s="26" t="str">
        <f>IFERROR(VLOOKUP(B76,lista!$B$2:$C$46,2,0),"")</f>
        <v/>
      </c>
      <c r="B76" s="27"/>
      <c r="C76" s="27"/>
      <c r="D76" s="80"/>
      <c r="E76" s="81"/>
      <c r="F76" s="93" t="str">
        <f>IFERROR(VLOOKUP(D76,lista!$L$2:$N$3,3,0),"")</f>
        <v/>
      </c>
      <c r="G76" s="80"/>
      <c r="H76" s="94"/>
      <c r="I76" s="85" t="str">
        <f t="shared" si="1"/>
        <v/>
      </c>
    </row>
    <row r="77" spans="1:9" ht="54" customHeight="1" x14ac:dyDescent="0.25">
      <c r="A77" s="26" t="str">
        <f>IFERROR(VLOOKUP(B77,lista!$B$2:$C$46,2,0),"")</f>
        <v/>
      </c>
      <c r="B77" s="27"/>
      <c r="C77" s="27"/>
      <c r="D77" s="80"/>
      <c r="E77" s="81"/>
      <c r="F77" s="93" t="str">
        <f>IFERROR(VLOOKUP(D77,lista!$L$2:$N$3,3,0),"")</f>
        <v/>
      </c>
      <c r="G77" s="80"/>
      <c r="H77" s="94"/>
      <c r="I77" s="85" t="str">
        <f t="shared" si="1"/>
        <v/>
      </c>
    </row>
    <row r="78" spans="1:9" ht="54" customHeight="1" x14ac:dyDescent="0.25">
      <c r="A78" s="26" t="str">
        <f>IFERROR(VLOOKUP(B78,lista!$B$2:$C$46,2,0),"")</f>
        <v/>
      </c>
      <c r="B78" s="27"/>
      <c r="C78" s="27"/>
      <c r="D78" s="80"/>
      <c r="E78" s="81"/>
      <c r="F78" s="93" t="str">
        <f>IFERROR(VLOOKUP(D78,lista!$L$2:$N$3,3,0),"")</f>
        <v/>
      </c>
      <c r="G78" s="80"/>
      <c r="H78" s="94"/>
      <c r="I78" s="85" t="str">
        <f t="shared" si="1"/>
        <v/>
      </c>
    </row>
    <row r="79" spans="1:9" ht="54" customHeight="1" x14ac:dyDescent="0.25">
      <c r="A79" s="26" t="str">
        <f>IFERROR(VLOOKUP(B79,lista!$B$2:$C$46,2,0),"")</f>
        <v/>
      </c>
      <c r="B79" s="27"/>
      <c r="C79" s="27"/>
      <c r="D79" s="80"/>
      <c r="E79" s="81"/>
      <c r="F79" s="93" t="str">
        <f>IFERROR(VLOOKUP(D79,lista!$L$2:$N$3,3,0),"")</f>
        <v/>
      </c>
      <c r="G79" s="80"/>
      <c r="H79" s="94"/>
      <c r="I79" s="85" t="str">
        <f t="shared" si="1"/>
        <v/>
      </c>
    </row>
    <row r="80" spans="1:9" ht="54" customHeight="1" x14ac:dyDescent="0.25">
      <c r="A80" s="26" t="str">
        <f>IFERROR(VLOOKUP(B80,lista!$B$2:$C$46,2,0),"")</f>
        <v/>
      </c>
      <c r="B80" s="27"/>
      <c r="C80" s="27"/>
      <c r="D80" s="80"/>
      <c r="E80" s="81"/>
      <c r="F80" s="93" t="str">
        <f>IFERROR(VLOOKUP(D80,lista!$L$2:$N$3,3,0),"")</f>
        <v/>
      </c>
      <c r="G80" s="80"/>
      <c r="H80" s="94"/>
      <c r="I80" s="85" t="str">
        <f t="shared" si="1"/>
        <v/>
      </c>
    </row>
    <row r="81" spans="1:9" ht="54" customHeight="1" x14ac:dyDescent="0.25">
      <c r="A81" s="26" t="str">
        <f>IFERROR(VLOOKUP(B81,lista!$B$2:$C$46,2,0),"")</f>
        <v/>
      </c>
      <c r="B81" s="27"/>
      <c r="C81" s="27"/>
      <c r="D81" s="80"/>
      <c r="E81" s="81"/>
      <c r="F81" s="93" t="str">
        <f>IFERROR(VLOOKUP(D81,lista!$L$2:$N$3,3,0),"")</f>
        <v/>
      </c>
      <c r="G81" s="80"/>
      <c r="H81" s="94"/>
      <c r="I81" s="85" t="str">
        <f t="shared" si="1"/>
        <v/>
      </c>
    </row>
    <row r="82" spans="1:9" ht="54" customHeight="1" x14ac:dyDescent="0.25">
      <c r="A82" s="26" t="str">
        <f>IFERROR(VLOOKUP(B82,lista!$B$2:$C$46,2,0),"")</f>
        <v/>
      </c>
      <c r="B82" s="27"/>
      <c r="C82" s="27"/>
      <c r="D82" s="80"/>
      <c r="E82" s="81"/>
      <c r="F82" s="93" t="str">
        <f>IFERROR(VLOOKUP(D82,lista!$L$2:$N$3,3,0),"")</f>
        <v/>
      </c>
      <c r="G82" s="80"/>
      <c r="H82" s="94"/>
      <c r="I82" s="85" t="str">
        <f t="shared" si="1"/>
        <v/>
      </c>
    </row>
    <row r="83" spans="1:9" ht="54" customHeight="1" x14ac:dyDescent="0.25">
      <c r="A83" s="26" t="str">
        <f>IFERROR(VLOOKUP(B83,lista!$B$2:$C$46,2,0),"")</f>
        <v/>
      </c>
      <c r="B83" s="27"/>
      <c r="C83" s="27"/>
      <c r="D83" s="80"/>
      <c r="E83" s="81"/>
      <c r="F83" s="93" t="str">
        <f>IFERROR(VLOOKUP(D83,lista!$L$2:$N$3,3,0),"")</f>
        <v/>
      </c>
      <c r="G83" s="80"/>
      <c r="H83" s="94"/>
      <c r="I83" s="85" t="str">
        <f t="shared" si="1"/>
        <v/>
      </c>
    </row>
    <row r="84" spans="1:9" ht="54" customHeight="1" x14ac:dyDescent="0.25">
      <c r="A84" s="26" t="str">
        <f>IFERROR(VLOOKUP(B84,lista!$B$2:$C$46,2,0),"")</f>
        <v/>
      </c>
      <c r="B84" s="27"/>
      <c r="C84" s="27"/>
      <c r="D84" s="80"/>
      <c r="E84" s="81"/>
      <c r="F84" s="93" t="str">
        <f>IFERROR(VLOOKUP(D84,lista!$L$2:$N$3,3,0),"")</f>
        <v/>
      </c>
      <c r="G84" s="80"/>
      <c r="H84" s="94"/>
      <c r="I84" s="85" t="str">
        <f t="shared" si="1"/>
        <v/>
      </c>
    </row>
    <row r="85" spans="1:9" ht="54" customHeight="1" x14ac:dyDescent="0.25">
      <c r="A85" s="26" t="str">
        <f>IFERROR(VLOOKUP(B85,lista!$B$2:$C$46,2,0),"")</f>
        <v/>
      </c>
      <c r="B85" s="27"/>
      <c r="C85" s="27"/>
      <c r="D85" s="80"/>
      <c r="E85" s="81"/>
      <c r="F85" s="93" t="str">
        <f>IFERROR(VLOOKUP(D85,lista!$L$2:$N$3,3,0),"")</f>
        <v/>
      </c>
      <c r="G85" s="80"/>
      <c r="H85" s="94"/>
      <c r="I85" s="85" t="str">
        <f t="shared" si="1"/>
        <v/>
      </c>
    </row>
    <row r="86" spans="1:9" ht="54" customHeight="1" x14ac:dyDescent="0.25">
      <c r="A86" s="26" t="str">
        <f>IFERROR(VLOOKUP(B86,lista!$B$2:$C$46,2,0),"")</f>
        <v/>
      </c>
      <c r="B86" s="27"/>
      <c r="C86" s="27"/>
      <c r="D86" s="80"/>
      <c r="E86" s="81"/>
      <c r="F86" s="93" t="str">
        <f>IFERROR(VLOOKUP(D86,lista!$L$2:$N$3,3,0),"")</f>
        <v/>
      </c>
      <c r="G86" s="80"/>
      <c r="H86" s="94"/>
      <c r="I86" s="85" t="str">
        <f t="shared" si="1"/>
        <v/>
      </c>
    </row>
    <row r="87" spans="1:9" ht="54" customHeight="1" x14ac:dyDescent="0.25">
      <c r="A87" s="26" t="str">
        <f>IFERROR(VLOOKUP(B87,lista!$B$2:$C$46,2,0),"")</f>
        <v/>
      </c>
      <c r="B87" s="27"/>
      <c r="C87" s="27"/>
      <c r="D87" s="80"/>
      <c r="E87" s="81"/>
      <c r="F87" s="93" t="str">
        <f>IFERROR(VLOOKUP(D87,lista!$L$2:$N$3,3,0),"")</f>
        <v/>
      </c>
      <c r="G87" s="80"/>
      <c r="H87" s="94"/>
      <c r="I87" s="85" t="str">
        <f t="shared" si="1"/>
        <v/>
      </c>
    </row>
    <row r="88" spans="1:9" ht="54" customHeight="1" x14ac:dyDescent="0.25">
      <c r="A88" s="26" t="str">
        <f>IFERROR(VLOOKUP(B88,lista!$B$2:$C$46,2,0),"")</f>
        <v/>
      </c>
      <c r="B88" s="27"/>
      <c r="C88" s="27"/>
      <c r="D88" s="80"/>
      <c r="E88" s="81"/>
      <c r="F88" s="93" t="str">
        <f>IFERROR(VLOOKUP(D88,lista!$L$2:$N$3,3,0),"")</f>
        <v/>
      </c>
      <c r="G88" s="80"/>
      <c r="H88" s="94"/>
      <c r="I88" s="85" t="str">
        <f t="shared" si="1"/>
        <v/>
      </c>
    </row>
    <row r="89" spans="1:9" ht="54" customHeight="1" x14ac:dyDescent="0.25">
      <c r="A89" s="26" t="str">
        <f>IFERROR(VLOOKUP(B89,lista!$B$2:$C$46,2,0),"")</f>
        <v/>
      </c>
      <c r="B89" s="27"/>
      <c r="C89" s="27"/>
      <c r="D89" s="80"/>
      <c r="E89" s="81"/>
      <c r="F89" s="93" t="str">
        <f>IFERROR(VLOOKUP(D89,lista!$L$2:$N$3,3,0),"")</f>
        <v/>
      </c>
      <c r="G89" s="80"/>
      <c r="H89" s="94"/>
      <c r="I89" s="85" t="str">
        <f t="shared" si="1"/>
        <v/>
      </c>
    </row>
    <row r="90" spans="1:9" ht="54" customHeight="1" x14ac:dyDescent="0.25">
      <c r="A90" s="26" t="str">
        <f>IFERROR(VLOOKUP(B90,lista!$B$2:$C$46,2,0),"")</f>
        <v/>
      </c>
      <c r="B90" s="27"/>
      <c r="C90" s="27"/>
      <c r="D90" s="80"/>
      <c r="E90" s="81"/>
      <c r="F90" s="93" t="str">
        <f>IFERROR(VLOOKUP(D90,lista!$L$2:$N$3,3,0),"")</f>
        <v/>
      </c>
      <c r="G90" s="80"/>
      <c r="H90" s="94"/>
      <c r="I90" s="85" t="str">
        <f t="shared" si="1"/>
        <v/>
      </c>
    </row>
    <row r="91" spans="1:9" ht="54" customHeight="1" x14ac:dyDescent="0.25">
      <c r="A91" s="26" t="str">
        <f>IFERROR(VLOOKUP(B91,lista!$B$2:$C$46,2,0),"")</f>
        <v/>
      </c>
      <c r="B91" s="27"/>
      <c r="C91" s="27"/>
      <c r="D91" s="80"/>
      <c r="E91" s="81"/>
      <c r="F91" s="93" t="str">
        <f>IFERROR(VLOOKUP(D91,lista!$L$2:$N$3,3,0),"")</f>
        <v/>
      </c>
      <c r="G91" s="80"/>
      <c r="H91" s="94"/>
      <c r="I91" s="85" t="str">
        <f t="shared" si="1"/>
        <v/>
      </c>
    </row>
    <row r="92" spans="1:9" ht="54" customHeight="1" x14ac:dyDescent="0.25">
      <c r="A92" s="26" t="str">
        <f>IFERROR(VLOOKUP(B92,lista!$B$2:$C$46,2,0),"")</f>
        <v/>
      </c>
      <c r="B92" s="27"/>
      <c r="C92" s="27"/>
      <c r="D92" s="80"/>
      <c r="E92" s="81"/>
      <c r="F92" s="93" t="str">
        <f>IFERROR(VLOOKUP(D92,lista!$L$2:$N$3,3,0),"")</f>
        <v/>
      </c>
      <c r="G92" s="80"/>
      <c r="H92" s="94"/>
      <c r="I92" s="85" t="str">
        <f t="shared" si="1"/>
        <v/>
      </c>
    </row>
    <row r="93" spans="1:9" ht="54" customHeight="1" x14ac:dyDescent="0.25">
      <c r="A93" s="26" t="str">
        <f>IFERROR(VLOOKUP(B93,lista!$B$2:$C$46,2,0),"")</f>
        <v/>
      </c>
      <c r="B93" s="27"/>
      <c r="C93" s="27"/>
      <c r="D93" s="80"/>
      <c r="E93" s="81"/>
      <c r="F93" s="93" t="str">
        <f>IFERROR(VLOOKUP(D93,lista!$L$2:$N$3,3,0),"")</f>
        <v/>
      </c>
      <c r="G93" s="80"/>
      <c r="H93" s="94"/>
      <c r="I93" s="85" t="str">
        <f t="shared" si="1"/>
        <v/>
      </c>
    </row>
    <row r="94" spans="1:9" ht="54" customHeight="1" x14ac:dyDescent="0.25">
      <c r="A94" s="26" t="str">
        <f>IFERROR(VLOOKUP(B94,lista!$B$2:$C$46,2,0),"")</f>
        <v/>
      </c>
      <c r="B94" s="27"/>
      <c r="C94" s="27"/>
      <c r="D94" s="80"/>
      <c r="E94" s="81"/>
      <c r="F94" s="93" t="str">
        <f>IFERROR(VLOOKUP(D94,lista!$L$2:$N$3,3,0),"")</f>
        <v/>
      </c>
      <c r="G94" s="80"/>
      <c r="H94" s="94"/>
      <c r="I94" s="85" t="str">
        <f t="shared" si="1"/>
        <v/>
      </c>
    </row>
    <row r="95" spans="1:9" ht="54" customHeight="1" x14ac:dyDescent="0.25">
      <c r="A95" s="26" t="str">
        <f>IFERROR(VLOOKUP(B95,lista!$B$2:$C$46,2,0),"")</f>
        <v/>
      </c>
      <c r="B95" s="27"/>
      <c r="C95" s="27"/>
      <c r="D95" s="80"/>
      <c r="E95" s="81"/>
      <c r="F95" s="93" t="str">
        <f>IFERROR(VLOOKUP(D95,lista!$L$2:$N$3,3,0),"")</f>
        <v/>
      </c>
      <c r="G95" s="80"/>
      <c r="H95" s="94"/>
      <c r="I95" s="85" t="str">
        <f t="shared" si="1"/>
        <v/>
      </c>
    </row>
    <row r="96" spans="1:9" ht="54" customHeight="1" x14ac:dyDescent="0.25">
      <c r="A96" s="26" t="str">
        <f>IFERROR(VLOOKUP(B96,lista!$B$2:$C$46,2,0),"")</f>
        <v/>
      </c>
      <c r="B96" s="27"/>
      <c r="C96" s="27"/>
      <c r="D96" s="80"/>
      <c r="E96" s="81"/>
      <c r="F96" s="93" t="str">
        <f>IFERROR(VLOOKUP(D96,lista!$L$2:$N$3,3,0),"")</f>
        <v/>
      </c>
      <c r="G96" s="80"/>
      <c r="H96" s="94"/>
      <c r="I96" s="85" t="str">
        <f t="shared" si="1"/>
        <v/>
      </c>
    </row>
    <row r="97" spans="1:9" ht="54" customHeight="1" x14ac:dyDescent="0.25">
      <c r="A97" s="26" t="str">
        <f>IFERROR(VLOOKUP(B97,lista!$B$2:$C$46,2,0),"")</f>
        <v/>
      </c>
      <c r="B97" s="27"/>
      <c r="C97" s="27"/>
      <c r="D97" s="80"/>
      <c r="E97" s="81"/>
      <c r="F97" s="93" t="str">
        <f>IFERROR(VLOOKUP(D97,lista!$L$2:$N$3,3,0),"")</f>
        <v/>
      </c>
      <c r="G97" s="80"/>
      <c r="H97" s="94"/>
      <c r="I97" s="85" t="str">
        <f t="shared" si="1"/>
        <v/>
      </c>
    </row>
    <row r="98" spans="1:9" ht="54" customHeight="1" x14ac:dyDescent="0.25">
      <c r="A98" s="26" t="str">
        <f>IFERROR(VLOOKUP(B98,lista!$B$2:$C$46,2,0),"")</f>
        <v/>
      </c>
      <c r="B98" s="27"/>
      <c r="C98" s="27"/>
      <c r="D98" s="80"/>
      <c r="E98" s="81"/>
      <c r="F98" s="93" t="str">
        <f>IFERROR(VLOOKUP(D98,lista!$L$2:$N$3,3,0),"")</f>
        <v/>
      </c>
      <c r="G98" s="80"/>
      <c r="H98" s="94"/>
      <c r="I98" s="85" t="str">
        <f t="shared" si="1"/>
        <v/>
      </c>
    </row>
    <row r="99" spans="1:9" ht="54" customHeight="1" x14ac:dyDescent="0.25">
      <c r="A99" s="26" t="str">
        <f>IFERROR(VLOOKUP(B99,lista!$B$2:$C$46,2,0),"")</f>
        <v/>
      </c>
      <c r="B99" s="27"/>
      <c r="C99" s="27"/>
      <c r="D99" s="80"/>
      <c r="E99" s="81"/>
      <c r="F99" s="93" t="str">
        <f>IFERROR(VLOOKUP(D99,lista!$L$2:$N$3,3,0),"")</f>
        <v/>
      </c>
      <c r="G99" s="80"/>
      <c r="H99" s="94"/>
      <c r="I99" s="85" t="str">
        <f t="shared" si="1"/>
        <v/>
      </c>
    </row>
    <row r="100" spans="1:9" ht="54" customHeight="1" x14ac:dyDescent="0.25">
      <c r="A100" s="26" t="str">
        <f>IFERROR(VLOOKUP(B100,lista!$B$2:$C$46,2,0),"")</f>
        <v/>
      </c>
      <c r="B100" s="27"/>
      <c r="C100" s="27"/>
      <c r="D100" s="80"/>
      <c r="E100" s="81"/>
      <c r="F100" s="93" t="str">
        <f>IFERROR(VLOOKUP(D100,lista!$L$2:$N$3,3,0),"")</f>
        <v/>
      </c>
      <c r="G100" s="80"/>
      <c r="H100" s="94"/>
      <c r="I100" s="85" t="str">
        <f t="shared" si="1"/>
        <v/>
      </c>
    </row>
  </sheetData>
  <sheetProtection sort="0" autoFilter="0"/>
  <autoFilter ref="A1:I1" xr:uid="{809BC1A0-E2BF-46CE-A721-70ED0CF5DD38}"/>
  <dataValidations count="3">
    <dataValidation type="list" allowBlank="1" showInputMessage="1" showErrorMessage="1" sqref="C2:C100" xr:uid="{E4AF0CC3-F5A4-4F39-94B6-EDFEFC2C47EF}">
      <formula1>INDIRECT(B2)</formula1>
    </dataValidation>
    <dataValidation type="whole" allowBlank="1" showInputMessage="1" showErrorMessage="1" error="A tanulók létszáma 6 és 150 között lehet!" sqref="G2:G100" xr:uid="{BE362D3F-6302-4E92-96EA-ACF62C1C95F0}">
      <formula1>6</formula1>
      <formula2>150</formula2>
    </dataValidation>
    <dataValidation type="list" allowBlank="1" showInputMessage="1" showErrorMessage="1" sqref="B2:B100" xr:uid="{FB5E9295-3CF5-40D0-8493-090BA9BF936F}">
      <formula1>SZC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F3CB4-FB64-458C-B733-52A6777E819E}">
          <x14:formula1>
            <xm:f>lista!$L$2:$L$3</xm:f>
          </x14:formula1>
          <xm:sqref>D2:D100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56D3-FE55-4A58-AC5D-B50ACDDF6A82}">
  <sheetPr>
    <tabColor rgb="FFFFC000"/>
    <pageSetUpPr fitToPage="1"/>
  </sheetPr>
  <dimension ref="A1:L5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27.42578125" style="15" customWidth="1"/>
    <col min="5" max="7" width="6.85546875" style="15" customWidth="1"/>
    <col min="8" max="9" width="19.140625" style="15" customWidth="1"/>
    <col min="10" max="10" width="16" style="15" customWidth="1"/>
    <col min="11" max="11" width="33.42578125" style="15" customWidth="1"/>
    <col min="12" max="12" width="18.5703125" style="15" customWidth="1"/>
    <col min="13" max="16384" width="9" style="15"/>
  </cols>
  <sheetData>
    <row r="1" spans="1:12" s="1" customFormat="1" ht="120" x14ac:dyDescent="0.25">
      <c r="A1" s="28" t="s">
        <v>48</v>
      </c>
      <c r="B1" s="14" t="s">
        <v>58</v>
      </c>
      <c r="C1" s="14" t="s">
        <v>1085</v>
      </c>
      <c r="D1" s="14" t="s">
        <v>1818</v>
      </c>
      <c r="E1" s="199" t="s">
        <v>1749</v>
      </c>
      <c r="F1" s="200"/>
      <c r="G1" s="201"/>
      <c r="H1" s="28" t="s">
        <v>1389</v>
      </c>
      <c r="I1" s="14" t="s">
        <v>1751</v>
      </c>
      <c r="J1" s="14" t="s">
        <v>1750</v>
      </c>
      <c r="K1" s="78" t="s">
        <v>1640</v>
      </c>
      <c r="L1" s="79" t="s">
        <v>1627</v>
      </c>
    </row>
    <row r="2" spans="1:12" ht="54" customHeight="1" x14ac:dyDescent="0.25">
      <c r="A2" s="26" t="str">
        <f>IFERROR(VLOOKUP(B2,lista!$B$2:$C$46,2,0),"")</f>
        <v/>
      </c>
      <c r="B2" s="27"/>
      <c r="C2" s="27"/>
      <c r="D2" s="81"/>
      <c r="E2" s="82" t="str">
        <f>IFERROR(VLOOKUP($D2,'Szakképesítések Szakg'!$C$5:$F$26,2,0),"Nincs kiválasztva szakképesítés")</f>
        <v>Nincs kiválasztva szakképesítés</v>
      </c>
      <c r="F2" s="82" t="str">
        <f>IFERROR(VLOOKUP($D2,'Szakképesítések Szakg'!$C$5:$F$26,3,0),"Nincs kiválasztva szakképesítés")</f>
        <v>Nincs kiválasztva szakképesítés</v>
      </c>
      <c r="G2" s="82" t="str">
        <f>IFERROR(VLOOKUP($D2,'Szakképesítések Szakg'!$C$5:$F$26,4,0),"Nincs kiválasztva szakképesítés")</f>
        <v>Nincs kiválasztva szakképesítés</v>
      </c>
      <c r="H2" s="82" t="str">
        <f>IFERROR(VLOOKUP($D2,'Szakképesítések Szakg'!$C$5:$I$26,7,0),"Nincs kiválasztva szakképesítés")</f>
        <v>Nincs kiválasztva szakképesítés</v>
      </c>
      <c r="I2" s="181"/>
      <c r="J2" s="84"/>
      <c r="K2" s="81"/>
      <c r="L2" s="85" t="str">
        <f>IF(AND(A2&lt;&gt;"",COUNTA(B2:D2,I2:J2)&lt;&gt;5),"Hiba!","")</f>
        <v/>
      </c>
    </row>
    <row r="3" spans="1:12" ht="54" customHeight="1" x14ac:dyDescent="0.25">
      <c r="A3" s="26" t="str">
        <f>IFERROR(VLOOKUP(B3,lista!$B$2:$C$46,2,0),"")</f>
        <v/>
      </c>
      <c r="B3" s="27"/>
      <c r="C3" s="27"/>
      <c r="D3" s="81"/>
      <c r="E3" s="82" t="str">
        <f>IFERROR(VLOOKUP($D3,'Szakképesítések Szakg'!$C$5:$F$26,2,0),"Nincs kiválasztva szakképesítés")</f>
        <v>Nincs kiválasztva szakképesítés</v>
      </c>
      <c r="F3" s="82" t="str">
        <f>IFERROR(VLOOKUP($D3,'Szakképesítések Szakg'!$C$5:$F$26,3,0),"Nincs kiválasztva szakképesítés")</f>
        <v>Nincs kiválasztva szakképesítés</v>
      </c>
      <c r="G3" s="82" t="str">
        <f>IFERROR(VLOOKUP($D3,'Szakképesítések Szakg'!$C$5:$F$26,4,0),"Nincs kiválasztva szakképesítés")</f>
        <v>Nincs kiválasztva szakképesítés</v>
      </c>
      <c r="H3" s="82" t="str">
        <f>IFERROR(VLOOKUP($D3,'Szakképesítések Szakg'!$C$5:$I$26,7,0),"Nincs kiválasztva szakképesítés")</f>
        <v>Nincs kiválasztva szakképesítés</v>
      </c>
      <c r="I3" s="181"/>
      <c r="J3" s="84"/>
      <c r="K3" s="81"/>
      <c r="L3" s="85" t="str">
        <f t="shared" ref="L3:L50" si="0">IF(AND(A3&lt;&gt;"",COUNTA(B3:D3,I3:J3)&lt;&gt;5),"Hiba!","")</f>
        <v/>
      </c>
    </row>
    <row r="4" spans="1:12" ht="54" customHeight="1" x14ac:dyDescent="0.25">
      <c r="A4" s="26" t="str">
        <f>IFERROR(VLOOKUP(B4,lista!$B$2:$C$46,2,0),"")</f>
        <v/>
      </c>
      <c r="B4" s="27"/>
      <c r="C4" s="27"/>
      <c r="D4" s="81"/>
      <c r="E4" s="82" t="str">
        <f>IFERROR(VLOOKUP($D4,'Szakképesítések Szakg'!$C$5:$F$26,2,0),"Nincs kiválasztva szakképesítés")</f>
        <v>Nincs kiválasztva szakképesítés</v>
      </c>
      <c r="F4" s="82" t="str">
        <f>IFERROR(VLOOKUP($D4,'Szakképesítések Szakg'!$C$5:$F$26,3,0),"Nincs kiválasztva szakképesítés")</f>
        <v>Nincs kiválasztva szakképesítés</v>
      </c>
      <c r="G4" s="82" t="str">
        <f>IFERROR(VLOOKUP($D4,'Szakképesítések Szakg'!$C$5:$F$26,4,0),"Nincs kiválasztva szakképesítés")</f>
        <v>Nincs kiválasztva szakképesítés</v>
      </c>
      <c r="H4" s="82" t="str">
        <f>IFERROR(VLOOKUP($D4,'Szakképesítések Szakg'!$C$5:$I$26,7,0),"Nincs kiválasztva szakképesítés")</f>
        <v>Nincs kiválasztva szakképesítés</v>
      </c>
      <c r="I4" s="181"/>
      <c r="J4" s="84"/>
      <c r="K4" s="81"/>
      <c r="L4" s="85" t="str">
        <f t="shared" si="0"/>
        <v/>
      </c>
    </row>
    <row r="5" spans="1:12" ht="54" customHeight="1" x14ac:dyDescent="0.25">
      <c r="A5" s="26" t="str">
        <f>IFERROR(VLOOKUP(B5,lista!$B$2:$C$46,2,0),"")</f>
        <v/>
      </c>
      <c r="B5" s="27"/>
      <c r="C5" s="27"/>
      <c r="D5" s="81"/>
      <c r="E5" s="82" t="str">
        <f>IFERROR(VLOOKUP($D5,'Szakképesítések Szakg'!$C$5:$F$26,2,0),"Nincs kiválasztva szakképesítés")</f>
        <v>Nincs kiválasztva szakképesítés</v>
      </c>
      <c r="F5" s="82" t="str">
        <f>IFERROR(VLOOKUP($D5,'Szakképesítések Szakg'!$C$5:$F$26,3,0),"Nincs kiválasztva szakképesítés")</f>
        <v>Nincs kiválasztva szakképesítés</v>
      </c>
      <c r="G5" s="82" t="str">
        <f>IFERROR(VLOOKUP($D5,'Szakképesítések Szakg'!$C$5:$F$26,4,0),"Nincs kiválasztva szakképesítés")</f>
        <v>Nincs kiválasztva szakképesítés</v>
      </c>
      <c r="H5" s="82" t="str">
        <f>IFERROR(VLOOKUP($D5,'Szakképesítések Szakg'!$C$5:$I$26,7,0),"Nincs kiválasztva szakképesítés")</f>
        <v>Nincs kiválasztva szakképesítés</v>
      </c>
      <c r="I5" s="181"/>
      <c r="J5" s="84"/>
      <c r="K5" s="81"/>
      <c r="L5" s="85" t="str">
        <f t="shared" si="0"/>
        <v/>
      </c>
    </row>
    <row r="6" spans="1:12" ht="54" customHeight="1" x14ac:dyDescent="0.25">
      <c r="A6" s="26" t="str">
        <f>IFERROR(VLOOKUP(B6,lista!$B$2:$C$46,2,0),"")</f>
        <v/>
      </c>
      <c r="B6" s="27"/>
      <c r="C6" s="27"/>
      <c r="D6" s="81"/>
      <c r="E6" s="82" t="str">
        <f>IFERROR(VLOOKUP($D6,'Szakképesítések Szakg'!$C$5:$F$26,2,0),"Nincs kiválasztva szakképesítés")</f>
        <v>Nincs kiválasztva szakképesítés</v>
      </c>
      <c r="F6" s="82" t="str">
        <f>IFERROR(VLOOKUP($D6,'Szakképesítések Szakg'!$C$5:$F$26,3,0),"Nincs kiválasztva szakképesítés")</f>
        <v>Nincs kiválasztva szakképesítés</v>
      </c>
      <c r="G6" s="82" t="str">
        <f>IFERROR(VLOOKUP($D6,'Szakképesítések Szakg'!$C$5:$F$26,4,0),"Nincs kiválasztva szakképesítés")</f>
        <v>Nincs kiválasztva szakképesítés</v>
      </c>
      <c r="H6" s="82" t="str">
        <f>IFERROR(VLOOKUP($D6,'Szakképesítések Szakg'!$C$5:$I$26,7,0),"Nincs kiválasztva szakképesítés")</f>
        <v>Nincs kiválasztva szakképesítés</v>
      </c>
      <c r="I6" s="181"/>
      <c r="J6" s="84"/>
      <c r="K6" s="81"/>
      <c r="L6" s="85" t="str">
        <f t="shared" si="0"/>
        <v/>
      </c>
    </row>
    <row r="7" spans="1:12" ht="54" customHeight="1" x14ac:dyDescent="0.25">
      <c r="A7" s="26" t="str">
        <f>IFERROR(VLOOKUP(B7,lista!$B$2:$C$46,2,0),"")</f>
        <v/>
      </c>
      <c r="B7" s="27"/>
      <c r="C7" s="27"/>
      <c r="D7" s="81"/>
      <c r="E7" s="82" t="str">
        <f>IFERROR(VLOOKUP($D7,'Szakképesítések Szakg'!$C$5:$F$26,2,0),"Nincs kiválasztva szakképesítés")</f>
        <v>Nincs kiválasztva szakképesítés</v>
      </c>
      <c r="F7" s="82" t="str">
        <f>IFERROR(VLOOKUP($D7,'Szakképesítések Szakg'!$C$5:$F$26,3,0),"Nincs kiválasztva szakképesítés")</f>
        <v>Nincs kiválasztva szakképesítés</v>
      </c>
      <c r="G7" s="82" t="str">
        <f>IFERROR(VLOOKUP($D7,'Szakképesítések Szakg'!$C$5:$F$26,4,0),"Nincs kiválasztva szakképesítés")</f>
        <v>Nincs kiválasztva szakképesítés</v>
      </c>
      <c r="H7" s="82" t="str">
        <f>IFERROR(VLOOKUP($D7,'Szakképesítések Szakg'!$C$5:$I$26,7,0),"Nincs kiválasztva szakképesítés")</f>
        <v>Nincs kiválasztva szakképesítés</v>
      </c>
      <c r="I7" s="181"/>
      <c r="J7" s="84"/>
      <c r="K7" s="81"/>
      <c r="L7" s="85" t="str">
        <f t="shared" si="0"/>
        <v/>
      </c>
    </row>
    <row r="8" spans="1:12" ht="54" customHeight="1" x14ac:dyDescent="0.25">
      <c r="A8" s="26" t="str">
        <f>IFERROR(VLOOKUP(B8,lista!$B$2:$C$46,2,0),"")</f>
        <v/>
      </c>
      <c r="B8" s="27"/>
      <c r="C8" s="27"/>
      <c r="D8" s="81"/>
      <c r="E8" s="82" t="str">
        <f>IFERROR(VLOOKUP($D8,'Szakképesítések Szakg'!$C$5:$F$26,2,0),"Nincs kiválasztva szakképesítés")</f>
        <v>Nincs kiválasztva szakképesítés</v>
      </c>
      <c r="F8" s="82" t="str">
        <f>IFERROR(VLOOKUP($D8,'Szakképesítések Szakg'!$C$5:$F$26,3,0),"Nincs kiválasztva szakképesítés")</f>
        <v>Nincs kiválasztva szakképesítés</v>
      </c>
      <c r="G8" s="82" t="str">
        <f>IFERROR(VLOOKUP($D8,'Szakképesítések Szakg'!$C$5:$F$26,4,0),"Nincs kiválasztva szakképesítés")</f>
        <v>Nincs kiválasztva szakképesítés</v>
      </c>
      <c r="H8" s="82" t="str">
        <f>IFERROR(VLOOKUP($D8,'Szakképesítések Szakg'!$C$5:$I$26,7,0),"Nincs kiválasztva szakképesítés")</f>
        <v>Nincs kiválasztva szakképesítés</v>
      </c>
      <c r="I8" s="181"/>
      <c r="J8" s="84"/>
      <c r="K8" s="81"/>
      <c r="L8" s="85" t="str">
        <f t="shared" si="0"/>
        <v/>
      </c>
    </row>
    <row r="9" spans="1:12" ht="54" customHeight="1" x14ac:dyDescent="0.25">
      <c r="A9" s="26" t="str">
        <f>IFERROR(VLOOKUP(B9,lista!$B$2:$C$46,2,0),"")</f>
        <v/>
      </c>
      <c r="B9" s="27"/>
      <c r="C9" s="27"/>
      <c r="D9" s="81"/>
      <c r="E9" s="82" t="str">
        <f>IFERROR(VLOOKUP($D9,'Szakképesítések Szakg'!$C$5:$F$26,2,0),"Nincs kiválasztva szakképesítés")</f>
        <v>Nincs kiválasztva szakképesítés</v>
      </c>
      <c r="F9" s="82" t="str">
        <f>IFERROR(VLOOKUP($D9,'Szakképesítések Szakg'!$C$5:$F$26,3,0),"Nincs kiválasztva szakképesítés")</f>
        <v>Nincs kiválasztva szakképesítés</v>
      </c>
      <c r="G9" s="82" t="str">
        <f>IFERROR(VLOOKUP($D9,'Szakképesítések Szakg'!$C$5:$F$26,4,0),"Nincs kiválasztva szakképesítés")</f>
        <v>Nincs kiválasztva szakképesítés</v>
      </c>
      <c r="H9" s="82" t="str">
        <f>IFERROR(VLOOKUP($D9,'Szakképesítések Szakg'!$C$5:$I$26,7,0),"Nincs kiválasztva szakképesítés")</f>
        <v>Nincs kiválasztva szakképesítés</v>
      </c>
      <c r="I9" s="181"/>
      <c r="J9" s="84"/>
      <c r="K9" s="81"/>
      <c r="L9" s="85" t="str">
        <f t="shared" si="0"/>
        <v/>
      </c>
    </row>
    <row r="10" spans="1:12" ht="54" customHeight="1" x14ac:dyDescent="0.25">
      <c r="A10" s="26" t="str">
        <f>IFERROR(VLOOKUP(B10,lista!$B$2:$C$46,2,0),"")</f>
        <v/>
      </c>
      <c r="B10" s="27"/>
      <c r="C10" s="27"/>
      <c r="D10" s="81"/>
      <c r="E10" s="82" t="str">
        <f>IFERROR(VLOOKUP($D10,'Szakképesítések Szakg'!$C$5:$F$26,2,0),"Nincs kiválasztva szakképesítés")</f>
        <v>Nincs kiválasztva szakképesítés</v>
      </c>
      <c r="F10" s="82" t="str">
        <f>IFERROR(VLOOKUP($D10,'Szakképesítések Szakg'!$C$5:$F$26,3,0),"Nincs kiválasztva szakképesítés")</f>
        <v>Nincs kiválasztva szakképesítés</v>
      </c>
      <c r="G10" s="82" t="str">
        <f>IFERROR(VLOOKUP($D10,'Szakképesítések Szakg'!$C$5:$F$26,4,0),"Nincs kiválasztva szakképesítés")</f>
        <v>Nincs kiválasztva szakképesítés</v>
      </c>
      <c r="H10" s="82" t="str">
        <f>IFERROR(VLOOKUP($D10,'Szakképesítések Szakg'!$C$5:$I$26,7,0),"Nincs kiválasztva szakképesítés")</f>
        <v>Nincs kiválasztva szakképesítés</v>
      </c>
      <c r="I10" s="181"/>
      <c r="J10" s="84"/>
      <c r="K10" s="81"/>
      <c r="L10" s="85" t="str">
        <f t="shared" si="0"/>
        <v/>
      </c>
    </row>
    <row r="11" spans="1:12" ht="54" customHeight="1" x14ac:dyDescent="0.25">
      <c r="A11" s="26" t="str">
        <f>IFERROR(VLOOKUP(B11,lista!$B$2:$C$46,2,0),"")</f>
        <v/>
      </c>
      <c r="B11" s="27"/>
      <c r="C11" s="27"/>
      <c r="D11" s="81"/>
      <c r="E11" s="82" t="str">
        <f>IFERROR(VLOOKUP($D11,'Szakképesítések Szakg'!$C$5:$F$26,2,0),"Nincs kiválasztva szakképesítés")</f>
        <v>Nincs kiválasztva szakképesítés</v>
      </c>
      <c r="F11" s="82" t="str">
        <f>IFERROR(VLOOKUP($D11,'Szakképesítések Szakg'!$C$5:$F$26,3,0),"Nincs kiválasztva szakképesítés")</f>
        <v>Nincs kiválasztva szakképesítés</v>
      </c>
      <c r="G11" s="82" t="str">
        <f>IFERROR(VLOOKUP($D11,'Szakképesítések Szakg'!$C$5:$F$26,4,0),"Nincs kiválasztva szakképesítés")</f>
        <v>Nincs kiválasztva szakképesítés</v>
      </c>
      <c r="H11" s="82" t="str">
        <f>IFERROR(VLOOKUP($D11,'Szakképesítések Szakg'!$C$5:$I$26,7,0),"Nincs kiválasztva szakképesítés")</f>
        <v>Nincs kiválasztva szakképesítés</v>
      </c>
      <c r="I11" s="181"/>
      <c r="J11" s="84"/>
      <c r="K11" s="81"/>
      <c r="L11" s="85" t="str">
        <f t="shared" si="0"/>
        <v/>
      </c>
    </row>
    <row r="12" spans="1:12" ht="54" customHeight="1" x14ac:dyDescent="0.25">
      <c r="A12" s="26" t="str">
        <f>IFERROR(VLOOKUP(B12,lista!$B$2:$C$46,2,0),"")</f>
        <v/>
      </c>
      <c r="B12" s="27"/>
      <c r="C12" s="27"/>
      <c r="D12" s="81"/>
      <c r="E12" s="82" t="str">
        <f>IFERROR(VLOOKUP($D12,'Szakképesítések Szakg'!$C$5:$F$26,2,0),"Nincs kiválasztva szakképesítés")</f>
        <v>Nincs kiválasztva szakképesítés</v>
      </c>
      <c r="F12" s="82" t="str">
        <f>IFERROR(VLOOKUP($D12,'Szakképesítések Szakg'!$C$5:$F$26,3,0),"Nincs kiválasztva szakképesítés")</f>
        <v>Nincs kiválasztva szakképesítés</v>
      </c>
      <c r="G12" s="82" t="str">
        <f>IFERROR(VLOOKUP($D12,'Szakképesítések Szakg'!$C$5:$F$26,4,0),"Nincs kiválasztva szakképesítés")</f>
        <v>Nincs kiválasztva szakképesítés</v>
      </c>
      <c r="H12" s="82" t="str">
        <f>IFERROR(VLOOKUP($D12,'Szakképesítések Szakg'!$C$5:$I$26,7,0),"Nincs kiválasztva szakképesítés")</f>
        <v>Nincs kiválasztva szakképesítés</v>
      </c>
      <c r="I12" s="181"/>
      <c r="J12" s="84"/>
      <c r="K12" s="81"/>
      <c r="L12" s="85" t="str">
        <f t="shared" si="0"/>
        <v/>
      </c>
    </row>
    <row r="13" spans="1:12" ht="54" customHeight="1" x14ac:dyDescent="0.25">
      <c r="A13" s="26" t="str">
        <f>IFERROR(VLOOKUP(B13,lista!$B$2:$C$46,2,0),"")</f>
        <v/>
      </c>
      <c r="B13" s="27"/>
      <c r="C13" s="27"/>
      <c r="D13" s="81"/>
      <c r="E13" s="82" t="str">
        <f>IFERROR(VLOOKUP($D13,'Szakképesítések Szakg'!$C$5:$F$26,2,0),"Nincs kiválasztva szakképesítés")</f>
        <v>Nincs kiválasztva szakképesítés</v>
      </c>
      <c r="F13" s="82" t="str">
        <f>IFERROR(VLOOKUP($D13,'Szakképesítések Szakg'!$C$5:$F$26,3,0),"Nincs kiválasztva szakképesítés")</f>
        <v>Nincs kiválasztva szakképesítés</v>
      </c>
      <c r="G13" s="82" t="str">
        <f>IFERROR(VLOOKUP($D13,'Szakképesítések Szakg'!$C$5:$F$26,4,0),"Nincs kiválasztva szakképesítés")</f>
        <v>Nincs kiválasztva szakképesítés</v>
      </c>
      <c r="H13" s="82" t="str">
        <f>IFERROR(VLOOKUP($D13,'Szakképesítések Szakg'!$C$5:$I$26,7,0),"Nincs kiválasztva szakképesítés")</f>
        <v>Nincs kiválasztva szakképesítés</v>
      </c>
      <c r="I13" s="181"/>
      <c r="J13" s="84"/>
      <c r="K13" s="81"/>
      <c r="L13" s="85" t="str">
        <f t="shared" si="0"/>
        <v/>
      </c>
    </row>
    <row r="14" spans="1:12" ht="54" customHeight="1" x14ac:dyDescent="0.25">
      <c r="A14" s="26" t="str">
        <f>IFERROR(VLOOKUP(B14,lista!$B$2:$C$46,2,0),"")</f>
        <v/>
      </c>
      <c r="B14" s="27"/>
      <c r="C14" s="27"/>
      <c r="D14" s="81"/>
      <c r="E14" s="82" t="str">
        <f>IFERROR(VLOOKUP($D14,'Szakképesítések Szakg'!$C$5:$F$26,2,0),"Nincs kiválasztva szakképesítés")</f>
        <v>Nincs kiválasztva szakképesítés</v>
      </c>
      <c r="F14" s="82" t="str">
        <f>IFERROR(VLOOKUP($D14,'Szakképesítések Szakg'!$C$5:$F$26,3,0),"Nincs kiválasztva szakképesítés")</f>
        <v>Nincs kiválasztva szakképesítés</v>
      </c>
      <c r="G14" s="82" t="str">
        <f>IFERROR(VLOOKUP($D14,'Szakképesítések Szakg'!$C$5:$F$26,4,0),"Nincs kiválasztva szakképesítés")</f>
        <v>Nincs kiválasztva szakképesítés</v>
      </c>
      <c r="H14" s="82" t="str">
        <f>IFERROR(VLOOKUP($D14,'Szakképesítések Szakg'!$C$5:$I$26,7,0),"Nincs kiválasztva szakképesítés")</f>
        <v>Nincs kiválasztva szakképesítés</v>
      </c>
      <c r="I14" s="181"/>
      <c r="J14" s="84"/>
      <c r="K14" s="81"/>
      <c r="L14" s="85" t="str">
        <f t="shared" si="0"/>
        <v/>
      </c>
    </row>
    <row r="15" spans="1:12" ht="54" customHeight="1" x14ac:dyDescent="0.25">
      <c r="A15" s="26" t="str">
        <f>IFERROR(VLOOKUP(B15,lista!$B$2:$C$46,2,0),"")</f>
        <v/>
      </c>
      <c r="B15" s="27"/>
      <c r="C15" s="27"/>
      <c r="D15" s="81"/>
      <c r="E15" s="82" t="str">
        <f>IFERROR(VLOOKUP($D15,'Szakképesítések Szakg'!$C$5:$F$26,2,0),"Nincs kiválasztva szakképesítés")</f>
        <v>Nincs kiválasztva szakképesítés</v>
      </c>
      <c r="F15" s="82" t="str">
        <f>IFERROR(VLOOKUP($D15,'Szakképesítések Szakg'!$C$5:$F$26,3,0),"Nincs kiválasztva szakképesítés")</f>
        <v>Nincs kiválasztva szakképesítés</v>
      </c>
      <c r="G15" s="82" t="str">
        <f>IFERROR(VLOOKUP($D15,'Szakképesítések Szakg'!$C$5:$F$26,4,0),"Nincs kiválasztva szakképesítés")</f>
        <v>Nincs kiválasztva szakképesítés</v>
      </c>
      <c r="H15" s="82" t="str">
        <f>IFERROR(VLOOKUP($D15,'Szakképesítések Szakg'!$C$5:$I$26,7,0),"Nincs kiválasztva szakképesítés")</f>
        <v>Nincs kiválasztva szakképesítés</v>
      </c>
      <c r="I15" s="181"/>
      <c r="J15" s="84"/>
      <c r="K15" s="81"/>
      <c r="L15" s="85" t="str">
        <f t="shared" si="0"/>
        <v/>
      </c>
    </row>
    <row r="16" spans="1:12" ht="54" customHeight="1" x14ac:dyDescent="0.25">
      <c r="A16" s="26" t="str">
        <f>IFERROR(VLOOKUP(B16,lista!$B$2:$C$46,2,0),"")</f>
        <v/>
      </c>
      <c r="B16" s="27"/>
      <c r="C16" s="27"/>
      <c r="D16" s="81"/>
      <c r="E16" s="82" t="str">
        <f>IFERROR(VLOOKUP($D16,'Szakképesítések Szakg'!$C$5:$F$26,2,0),"Nincs kiválasztva szakképesítés")</f>
        <v>Nincs kiválasztva szakképesítés</v>
      </c>
      <c r="F16" s="82" t="str">
        <f>IFERROR(VLOOKUP($D16,'Szakképesítések Szakg'!$C$5:$F$26,3,0),"Nincs kiválasztva szakképesítés")</f>
        <v>Nincs kiválasztva szakképesítés</v>
      </c>
      <c r="G16" s="82" t="str">
        <f>IFERROR(VLOOKUP($D16,'Szakképesítések Szakg'!$C$5:$F$26,4,0),"Nincs kiválasztva szakképesítés")</f>
        <v>Nincs kiválasztva szakképesítés</v>
      </c>
      <c r="H16" s="82" t="str">
        <f>IFERROR(VLOOKUP($D16,'Szakképesítések Szakg'!$C$5:$I$26,7,0),"Nincs kiválasztva szakképesítés")</f>
        <v>Nincs kiválasztva szakképesítés</v>
      </c>
      <c r="I16" s="181"/>
      <c r="J16" s="84"/>
      <c r="K16" s="81"/>
      <c r="L16" s="85" t="str">
        <f t="shared" si="0"/>
        <v/>
      </c>
    </row>
    <row r="17" spans="1:12" ht="54" customHeight="1" x14ac:dyDescent="0.25">
      <c r="A17" s="26" t="str">
        <f>IFERROR(VLOOKUP(B17,lista!$B$2:$C$46,2,0),"")</f>
        <v/>
      </c>
      <c r="B17" s="27"/>
      <c r="C17" s="27"/>
      <c r="D17" s="81"/>
      <c r="E17" s="82" t="str">
        <f>IFERROR(VLOOKUP($D17,'Szakképesítések Szakg'!$C$5:$F$26,2,0),"Nincs kiválasztva szakképesítés")</f>
        <v>Nincs kiválasztva szakképesítés</v>
      </c>
      <c r="F17" s="82" t="str">
        <f>IFERROR(VLOOKUP($D17,'Szakképesítések Szakg'!$C$5:$F$26,3,0),"Nincs kiválasztva szakképesítés")</f>
        <v>Nincs kiválasztva szakképesítés</v>
      </c>
      <c r="G17" s="82" t="str">
        <f>IFERROR(VLOOKUP($D17,'Szakképesítések Szakg'!$C$5:$F$26,4,0),"Nincs kiválasztva szakképesítés")</f>
        <v>Nincs kiválasztva szakképesítés</v>
      </c>
      <c r="H17" s="82" t="str">
        <f>IFERROR(VLOOKUP($D17,'Szakképesítések Szakg'!$C$5:$I$26,7,0),"Nincs kiválasztva szakképesítés")</f>
        <v>Nincs kiválasztva szakképesítés</v>
      </c>
      <c r="I17" s="181"/>
      <c r="J17" s="84"/>
      <c r="K17" s="81"/>
      <c r="L17" s="85" t="str">
        <f t="shared" si="0"/>
        <v/>
      </c>
    </row>
    <row r="18" spans="1:12" ht="54" customHeight="1" x14ac:dyDescent="0.25">
      <c r="A18" s="26" t="str">
        <f>IFERROR(VLOOKUP(B18,lista!$B$2:$C$46,2,0),"")</f>
        <v/>
      </c>
      <c r="B18" s="27"/>
      <c r="C18" s="27"/>
      <c r="D18" s="81"/>
      <c r="E18" s="82" t="str">
        <f>IFERROR(VLOOKUP($D18,'Szakképesítések Szakg'!$C$5:$F$26,2,0),"Nincs kiválasztva szakképesítés")</f>
        <v>Nincs kiválasztva szakképesítés</v>
      </c>
      <c r="F18" s="82" t="str">
        <f>IFERROR(VLOOKUP($D18,'Szakképesítések Szakg'!$C$5:$F$26,3,0),"Nincs kiválasztva szakképesítés")</f>
        <v>Nincs kiválasztva szakképesítés</v>
      </c>
      <c r="G18" s="82" t="str">
        <f>IFERROR(VLOOKUP($D18,'Szakképesítések Szakg'!$C$5:$F$26,4,0),"Nincs kiválasztva szakképesítés")</f>
        <v>Nincs kiválasztva szakképesítés</v>
      </c>
      <c r="H18" s="82" t="str">
        <f>IFERROR(VLOOKUP($D18,'Szakképesítések Szakg'!$C$5:$I$26,7,0),"Nincs kiválasztva szakképesítés")</f>
        <v>Nincs kiválasztva szakképesítés</v>
      </c>
      <c r="I18" s="181"/>
      <c r="J18" s="84"/>
      <c r="K18" s="81"/>
      <c r="L18" s="85" t="str">
        <f t="shared" si="0"/>
        <v/>
      </c>
    </row>
    <row r="19" spans="1:12" ht="54" customHeight="1" x14ac:dyDescent="0.25">
      <c r="A19" s="26" t="str">
        <f>IFERROR(VLOOKUP(B19,lista!$B$2:$C$46,2,0),"")</f>
        <v/>
      </c>
      <c r="B19" s="27"/>
      <c r="C19" s="27"/>
      <c r="D19" s="81"/>
      <c r="E19" s="82" t="str">
        <f>IFERROR(VLOOKUP($D19,'Szakképesítések Szakg'!$C$5:$F$26,2,0),"Nincs kiválasztva szakképesítés")</f>
        <v>Nincs kiválasztva szakképesítés</v>
      </c>
      <c r="F19" s="82" t="str">
        <f>IFERROR(VLOOKUP($D19,'Szakképesítések Szakg'!$C$5:$F$26,3,0),"Nincs kiválasztva szakképesítés")</f>
        <v>Nincs kiválasztva szakképesítés</v>
      </c>
      <c r="G19" s="82" t="str">
        <f>IFERROR(VLOOKUP($D19,'Szakképesítések Szakg'!$C$5:$F$26,4,0),"Nincs kiválasztva szakképesítés")</f>
        <v>Nincs kiválasztva szakképesítés</v>
      </c>
      <c r="H19" s="82" t="str">
        <f>IFERROR(VLOOKUP($D19,'Szakképesítések Szakg'!$C$5:$I$26,7,0),"Nincs kiválasztva szakképesítés")</f>
        <v>Nincs kiválasztva szakképesítés</v>
      </c>
      <c r="I19" s="181"/>
      <c r="J19" s="84"/>
      <c r="K19" s="81"/>
      <c r="L19" s="85" t="str">
        <f t="shared" si="0"/>
        <v/>
      </c>
    </row>
    <row r="20" spans="1:12" ht="54" customHeight="1" x14ac:dyDescent="0.25">
      <c r="A20" s="26" t="str">
        <f>IFERROR(VLOOKUP(B20,lista!$B$2:$C$46,2,0),"")</f>
        <v/>
      </c>
      <c r="B20" s="27"/>
      <c r="C20" s="27"/>
      <c r="D20" s="81"/>
      <c r="E20" s="82" t="str">
        <f>IFERROR(VLOOKUP($D20,'Szakképesítések Szakg'!$C$5:$F$26,2,0),"Nincs kiválasztva szakképesítés")</f>
        <v>Nincs kiválasztva szakképesítés</v>
      </c>
      <c r="F20" s="82" t="str">
        <f>IFERROR(VLOOKUP($D20,'Szakképesítések Szakg'!$C$5:$F$26,3,0),"Nincs kiválasztva szakképesítés")</f>
        <v>Nincs kiválasztva szakképesítés</v>
      </c>
      <c r="G20" s="82" t="str">
        <f>IFERROR(VLOOKUP($D20,'Szakképesítések Szakg'!$C$5:$F$26,4,0),"Nincs kiválasztva szakképesítés")</f>
        <v>Nincs kiválasztva szakképesítés</v>
      </c>
      <c r="H20" s="82" t="str">
        <f>IFERROR(VLOOKUP($D20,'Szakképesítések Szakg'!$C$5:$I$26,7,0),"Nincs kiválasztva szakképesítés")</f>
        <v>Nincs kiválasztva szakképesítés</v>
      </c>
      <c r="I20" s="181"/>
      <c r="J20" s="84"/>
      <c r="K20" s="81"/>
      <c r="L20" s="85" t="str">
        <f t="shared" si="0"/>
        <v/>
      </c>
    </row>
    <row r="21" spans="1:12" ht="54" customHeight="1" x14ac:dyDescent="0.25">
      <c r="A21" s="26" t="str">
        <f>IFERROR(VLOOKUP(B21,lista!$B$2:$C$46,2,0),"")</f>
        <v/>
      </c>
      <c r="B21" s="27"/>
      <c r="C21" s="27"/>
      <c r="D21" s="81"/>
      <c r="E21" s="82" t="str">
        <f>IFERROR(VLOOKUP($D21,'Szakképesítések Szakg'!$C$5:$F$26,2,0),"Nincs kiválasztva szakképesítés")</f>
        <v>Nincs kiválasztva szakképesítés</v>
      </c>
      <c r="F21" s="82" t="str">
        <f>IFERROR(VLOOKUP($D21,'Szakképesítések Szakg'!$C$5:$F$26,3,0),"Nincs kiválasztva szakképesítés")</f>
        <v>Nincs kiválasztva szakképesítés</v>
      </c>
      <c r="G21" s="82" t="str">
        <f>IFERROR(VLOOKUP($D21,'Szakképesítések Szakg'!$C$5:$F$26,4,0),"Nincs kiválasztva szakképesítés")</f>
        <v>Nincs kiválasztva szakképesítés</v>
      </c>
      <c r="H21" s="82" t="str">
        <f>IFERROR(VLOOKUP($D21,'Szakképesítések Szakg'!$C$5:$I$26,7,0),"Nincs kiválasztva szakképesítés")</f>
        <v>Nincs kiválasztva szakképesítés</v>
      </c>
      <c r="I21" s="181"/>
      <c r="J21" s="84"/>
      <c r="K21" s="81"/>
      <c r="L21" s="85" t="str">
        <f t="shared" si="0"/>
        <v/>
      </c>
    </row>
    <row r="22" spans="1:12" ht="54" customHeight="1" x14ac:dyDescent="0.25">
      <c r="A22" s="26" t="str">
        <f>IFERROR(VLOOKUP(B22,lista!$B$2:$C$46,2,0),"")</f>
        <v/>
      </c>
      <c r="B22" s="27"/>
      <c r="C22" s="27"/>
      <c r="D22" s="81"/>
      <c r="E22" s="82" t="str">
        <f>IFERROR(VLOOKUP($D22,'Szakképesítések Szakg'!$C$5:$F$26,2,0),"Nincs kiválasztva szakképesítés")</f>
        <v>Nincs kiválasztva szakképesítés</v>
      </c>
      <c r="F22" s="82" t="str">
        <f>IFERROR(VLOOKUP($D22,'Szakképesítések Szakg'!$C$5:$F$26,3,0),"Nincs kiválasztva szakképesítés")</f>
        <v>Nincs kiválasztva szakképesítés</v>
      </c>
      <c r="G22" s="82" t="str">
        <f>IFERROR(VLOOKUP($D22,'Szakképesítések Szakg'!$C$5:$F$26,4,0),"Nincs kiválasztva szakképesítés")</f>
        <v>Nincs kiválasztva szakképesítés</v>
      </c>
      <c r="H22" s="82" t="str">
        <f>IFERROR(VLOOKUP($D22,'Szakképesítések Szakg'!$C$5:$I$26,7,0),"Nincs kiválasztva szakképesítés")</f>
        <v>Nincs kiválasztva szakképesítés</v>
      </c>
      <c r="I22" s="181"/>
      <c r="J22" s="84"/>
      <c r="K22" s="81"/>
      <c r="L22" s="85" t="str">
        <f t="shared" si="0"/>
        <v/>
      </c>
    </row>
    <row r="23" spans="1:12" ht="54" customHeight="1" x14ac:dyDescent="0.25">
      <c r="A23" s="26" t="str">
        <f>IFERROR(VLOOKUP(B23,lista!$B$2:$C$46,2,0),"")</f>
        <v/>
      </c>
      <c r="B23" s="27"/>
      <c r="C23" s="27"/>
      <c r="D23" s="81"/>
      <c r="E23" s="82" t="str">
        <f>IFERROR(VLOOKUP($D23,'Szakképesítések Szakg'!$C$5:$F$26,2,0),"Nincs kiválasztva szakképesítés")</f>
        <v>Nincs kiválasztva szakképesítés</v>
      </c>
      <c r="F23" s="82" t="str">
        <f>IFERROR(VLOOKUP($D23,'Szakképesítések Szakg'!$C$5:$F$26,3,0),"Nincs kiválasztva szakképesítés")</f>
        <v>Nincs kiválasztva szakképesítés</v>
      </c>
      <c r="G23" s="82" t="str">
        <f>IFERROR(VLOOKUP($D23,'Szakképesítések Szakg'!$C$5:$F$26,4,0),"Nincs kiválasztva szakképesítés")</f>
        <v>Nincs kiválasztva szakképesítés</v>
      </c>
      <c r="H23" s="82" t="str">
        <f>IFERROR(VLOOKUP($D23,'Szakképesítések Szakg'!$C$5:$I$26,7,0),"Nincs kiválasztva szakképesítés")</f>
        <v>Nincs kiválasztva szakképesítés</v>
      </c>
      <c r="I23" s="181"/>
      <c r="J23" s="84"/>
      <c r="K23" s="81"/>
      <c r="L23" s="85" t="str">
        <f t="shared" si="0"/>
        <v/>
      </c>
    </row>
    <row r="24" spans="1:12" ht="54" customHeight="1" x14ac:dyDescent="0.25">
      <c r="A24" s="26" t="str">
        <f>IFERROR(VLOOKUP(B24,lista!$B$2:$C$46,2,0),"")</f>
        <v/>
      </c>
      <c r="B24" s="27"/>
      <c r="C24" s="27"/>
      <c r="D24" s="81"/>
      <c r="E24" s="82" t="str">
        <f>IFERROR(VLOOKUP($D24,'Szakképesítések Szakg'!$C$5:$F$26,2,0),"Nincs kiválasztva szakképesítés")</f>
        <v>Nincs kiválasztva szakképesítés</v>
      </c>
      <c r="F24" s="82" t="str">
        <f>IFERROR(VLOOKUP($D24,'Szakképesítések Szakg'!$C$5:$F$26,3,0),"Nincs kiválasztva szakképesítés")</f>
        <v>Nincs kiválasztva szakképesítés</v>
      </c>
      <c r="G24" s="82" t="str">
        <f>IFERROR(VLOOKUP($D24,'Szakképesítések Szakg'!$C$5:$F$26,4,0),"Nincs kiválasztva szakképesítés")</f>
        <v>Nincs kiválasztva szakképesítés</v>
      </c>
      <c r="H24" s="82" t="str">
        <f>IFERROR(VLOOKUP($D24,'Szakképesítések Szakg'!$C$5:$I$26,7,0),"Nincs kiválasztva szakképesítés")</f>
        <v>Nincs kiválasztva szakképesítés</v>
      </c>
      <c r="I24" s="181"/>
      <c r="J24" s="84"/>
      <c r="K24" s="81"/>
      <c r="L24" s="85" t="str">
        <f t="shared" si="0"/>
        <v/>
      </c>
    </row>
    <row r="25" spans="1:12" ht="54" customHeight="1" x14ac:dyDescent="0.25">
      <c r="A25" s="26" t="str">
        <f>IFERROR(VLOOKUP(B25,lista!$B$2:$C$46,2,0),"")</f>
        <v/>
      </c>
      <c r="B25" s="27"/>
      <c r="C25" s="27"/>
      <c r="D25" s="81"/>
      <c r="E25" s="82" t="str">
        <f>IFERROR(VLOOKUP($D25,'Szakképesítések Szakg'!$C$5:$F$26,2,0),"Nincs kiválasztva szakképesítés")</f>
        <v>Nincs kiválasztva szakképesítés</v>
      </c>
      <c r="F25" s="82" t="str">
        <f>IFERROR(VLOOKUP($D25,'Szakképesítések Szakg'!$C$5:$F$26,3,0),"Nincs kiválasztva szakképesítés")</f>
        <v>Nincs kiválasztva szakképesítés</v>
      </c>
      <c r="G25" s="82" t="str">
        <f>IFERROR(VLOOKUP($D25,'Szakképesítések Szakg'!$C$5:$F$26,4,0),"Nincs kiválasztva szakképesítés")</f>
        <v>Nincs kiválasztva szakképesítés</v>
      </c>
      <c r="H25" s="82" t="str">
        <f>IFERROR(VLOOKUP($D25,'Szakképesítések Szakg'!$C$5:$I$26,7,0),"Nincs kiválasztva szakképesítés")</f>
        <v>Nincs kiválasztva szakképesítés</v>
      </c>
      <c r="I25" s="181"/>
      <c r="J25" s="84"/>
      <c r="K25" s="81"/>
      <c r="L25" s="85" t="str">
        <f t="shared" si="0"/>
        <v/>
      </c>
    </row>
    <row r="26" spans="1:12" ht="54" customHeight="1" x14ac:dyDescent="0.25">
      <c r="A26" s="26" t="str">
        <f>IFERROR(VLOOKUP(B26,lista!$B$2:$C$46,2,0),"")</f>
        <v/>
      </c>
      <c r="B26" s="27"/>
      <c r="C26" s="27"/>
      <c r="D26" s="81"/>
      <c r="E26" s="82" t="str">
        <f>IFERROR(VLOOKUP($D26,'Szakképesítések Szakg'!$C$5:$F$26,2,0),"Nincs kiválasztva szakképesítés")</f>
        <v>Nincs kiválasztva szakképesítés</v>
      </c>
      <c r="F26" s="82" t="str">
        <f>IFERROR(VLOOKUP($D26,'Szakképesítések Szakg'!$C$5:$F$26,3,0),"Nincs kiválasztva szakképesítés")</f>
        <v>Nincs kiválasztva szakképesítés</v>
      </c>
      <c r="G26" s="82" t="str">
        <f>IFERROR(VLOOKUP($D26,'Szakképesítések Szakg'!$C$5:$F$26,4,0),"Nincs kiválasztva szakképesítés")</f>
        <v>Nincs kiválasztva szakképesítés</v>
      </c>
      <c r="H26" s="82" t="str">
        <f>IFERROR(VLOOKUP($D26,'Szakképesítések Szakg'!$C$5:$I$26,7,0),"Nincs kiválasztva szakképesítés")</f>
        <v>Nincs kiválasztva szakképesítés</v>
      </c>
      <c r="I26" s="181"/>
      <c r="J26" s="84"/>
      <c r="K26" s="81"/>
      <c r="L26" s="85" t="str">
        <f t="shared" si="0"/>
        <v/>
      </c>
    </row>
    <row r="27" spans="1:12" ht="54" customHeight="1" x14ac:dyDescent="0.25">
      <c r="A27" s="26" t="str">
        <f>IFERROR(VLOOKUP(B27,lista!$B$2:$C$46,2,0),"")</f>
        <v/>
      </c>
      <c r="B27" s="27"/>
      <c r="C27" s="27"/>
      <c r="D27" s="81"/>
      <c r="E27" s="82" t="str">
        <f>IFERROR(VLOOKUP($D27,'Szakképesítések Szakg'!$C$5:$F$26,2,0),"Nincs kiválasztva szakképesítés")</f>
        <v>Nincs kiválasztva szakképesítés</v>
      </c>
      <c r="F27" s="82" t="str">
        <f>IFERROR(VLOOKUP($D27,'Szakképesítések Szakg'!$C$5:$F$26,3,0),"Nincs kiválasztva szakképesítés")</f>
        <v>Nincs kiválasztva szakképesítés</v>
      </c>
      <c r="G27" s="82" t="str">
        <f>IFERROR(VLOOKUP($D27,'Szakképesítések Szakg'!$C$5:$F$26,4,0),"Nincs kiválasztva szakképesítés")</f>
        <v>Nincs kiválasztva szakképesítés</v>
      </c>
      <c r="H27" s="82" t="str">
        <f>IFERROR(VLOOKUP($D27,'Szakképesítések Szakg'!$C$5:$I$26,7,0),"Nincs kiválasztva szakképesítés")</f>
        <v>Nincs kiválasztva szakképesítés</v>
      </c>
      <c r="I27" s="181"/>
      <c r="J27" s="84"/>
      <c r="K27" s="81"/>
      <c r="L27" s="85" t="str">
        <f t="shared" si="0"/>
        <v/>
      </c>
    </row>
    <row r="28" spans="1:12" ht="54" customHeight="1" x14ac:dyDescent="0.25">
      <c r="A28" s="26" t="str">
        <f>IFERROR(VLOOKUP(B28,lista!$B$2:$C$46,2,0),"")</f>
        <v/>
      </c>
      <c r="B28" s="27"/>
      <c r="C28" s="27"/>
      <c r="D28" s="81"/>
      <c r="E28" s="82" t="str">
        <f>IFERROR(VLOOKUP($D28,'Szakképesítések Szakg'!$C$5:$F$26,2,0),"Nincs kiválasztva szakképesítés")</f>
        <v>Nincs kiválasztva szakképesítés</v>
      </c>
      <c r="F28" s="82" t="str">
        <f>IFERROR(VLOOKUP($D28,'Szakképesítések Szakg'!$C$5:$F$26,3,0),"Nincs kiválasztva szakképesítés")</f>
        <v>Nincs kiválasztva szakképesítés</v>
      </c>
      <c r="G28" s="82" t="str">
        <f>IFERROR(VLOOKUP($D28,'Szakképesítések Szakg'!$C$5:$F$26,4,0),"Nincs kiválasztva szakképesítés")</f>
        <v>Nincs kiválasztva szakképesítés</v>
      </c>
      <c r="H28" s="82" t="str">
        <f>IFERROR(VLOOKUP($D28,'Szakképesítések Szakg'!$C$5:$I$26,7,0),"Nincs kiválasztva szakképesítés")</f>
        <v>Nincs kiválasztva szakképesítés</v>
      </c>
      <c r="I28" s="181"/>
      <c r="J28" s="84"/>
      <c r="K28" s="81"/>
      <c r="L28" s="85" t="str">
        <f t="shared" si="0"/>
        <v/>
      </c>
    </row>
    <row r="29" spans="1:12" ht="54" customHeight="1" x14ac:dyDescent="0.25">
      <c r="A29" s="26" t="str">
        <f>IFERROR(VLOOKUP(B29,lista!$B$2:$C$46,2,0),"")</f>
        <v/>
      </c>
      <c r="B29" s="27"/>
      <c r="C29" s="27"/>
      <c r="D29" s="81"/>
      <c r="E29" s="82" t="str">
        <f>IFERROR(VLOOKUP($D29,'Szakképesítések Szakg'!$C$5:$F$26,2,0),"Nincs kiválasztva szakképesítés")</f>
        <v>Nincs kiválasztva szakképesítés</v>
      </c>
      <c r="F29" s="82" t="str">
        <f>IFERROR(VLOOKUP($D29,'Szakképesítések Szakg'!$C$5:$F$26,3,0),"Nincs kiválasztva szakképesítés")</f>
        <v>Nincs kiválasztva szakképesítés</v>
      </c>
      <c r="G29" s="82" t="str">
        <f>IFERROR(VLOOKUP($D29,'Szakképesítések Szakg'!$C$5:$F$26,4,0),"Nincs kiválasztva szakképesítés")</f>
        <v>Nincs kiválasztva szakképesítés</v>
      </c>
      <c r="H29" s="82" t="str">
        <f>IFERROR(VLOOKUP($D29,'Szakképesítések Szakg'!$C$5:$I$26,7,0),"Nincs kiválasztva szakképesítés")</f>
        <v>Nincs kiválasztva szakképesítés</v>
      </c>
      <c r="I29" s="181"/>
      <c r="J29" s="84"/>
      <c r="K29" s="81"/>
      <c r="L29" s="85" t="str">
        <f t="shared" si="0"/>
        <v/>
      </c>
    </row>
    <row r="30" spans="1:12" ht="54" customHeight="1" x14ac:dyDescent="0.25">
      <c r="A30" s="26" t="str">
        <f>IFERROR(VLOOKUP(B30,lista!$B$2:$C$46,2,0),"")</f>
        <v/>
      </c>
      <c r="B30" s="27"/>
      <c r="C30" s="27"/>
      <c r="D30" s="81"/>
      <c r="E30" s="82" t="str">
        <f>IFERROR(VLOOKUP($D30,'Szakképesítések Szakg'!$C$5:$F$26,2,0),"Nincs kiválasztva szakképesítés")</f>
        <v>Nincs kiválasztva szakképesítés</v>
      </c>
      <c r="F30" s="82" t="str">
        <f>IFERROR(VLOOKUP($D30,'Szakképesítések Szakg'!$C$5:$F$26,3,0),"Nincs kiválasztva szakképesítés")</f>
        <v>Nincs kiválasztva szakképesítés</v>
      </c>
      <c r="G30" s="82" t="str">
        <f>IFERROR(VLOOKUP($D30,'Szakképesítések Szakg'!$C$5:$F$26,4,0),"Nincs kiválasztva szakképesítés")</f>
        <v>Nincs kiválasztva szakképesítés</v>
      </c>
      <c r="H30" s="82" t="str">
        <f>IFERROR(VLOOKUP($D30,'Szakképesítések Szakg'!$C$5:$I$26,7,0),"Nincs kiválasztva szakképesítés")</f>
        <v>Nincs kiválasztva szakképesítés</v>
      </c>
      <c r="I30" s="181"/>
      <c r="J30" s="84"/>
      <c r="K30" s="81"/>
      <c r="L30" s="85" t="str">
        <f t="shared" si="0"/>
        <v/>
      </c>
    </row>
    <row r="31" spans="1:12" ht="54" customHeight="1" x14ac:dyDescent="0.25">
      <c r="A31" s="26" t="str">
        <f>IFERROR(VLOOKUP(B31,lista!$B$2:$C$46,2,0),"")</f>
        <v/>
      </c>
      <c r="B31" s="27"/>
      <c r="C31" s="27"/>
      <c r="D31" s="81"/>
      <c r="E31" s="82" t="str">
        <f>IFERROR(VLOOKUP($D31,'Szakképesítések Szakg'!$C$5:$F$26,2,0),"Nincs kiválasztva szakképesítés")</f>
        <v>Nincs kiválasztva szakképesítés</v>
      </c>
      <c r="F31" s="82" t="str">
        <f>IFERROR(VLOOKUP($D31,'Szakképesítések Szakg'!$C$5:$F$26,3,0),"Nincs kiválasztva szakképesítés")</f>
        <v>Nincs kiválasztva szakképesítés</v>
      </c>
      <c r="G31" s="82" t="str">
        <f>IFERROR(VLOOKUP($D31,'Szakképesítések Szakg'!$C$5:$F$26,4,0),"Nincs kiválasztva szakképesítés")</f>
        <v>Nincs kiválasztva szakképesítés</v>
      </c>
      <c r="H31" s="82" t="str">
        <f>IFERROR(VLOOKUP($D31,'Szakképesítések Szakg'!$C$5:$I$26,7,0),"Nincs kiválasztva szakképesítés")</f>
        <v>Nincs kiválasztva szakképesítés</v>
      </c>
      <c r="I31" s="181"/>
      <c r="J31" s="84"/>
      <c r="K31" s="81"/>
      <c r="L31" s="85" t="str">
        <f t="shared" si="0"/>
        <v/>
      </c>
    </row>
    <row r="32" spans="1:12" ht="54" customHeight="1" x14ac:dyDescent="0.25">
      <c r="A32" s="26" t="str">
        <f>IFERROR(VLOOKUP(B32,lista!$B$2:$C$46,2,0),"")</f>
        <v/>
      </c>
      <c r="B32" s="27"/>
      <c r="C32" s="27"/>
      <c r="D32" s="81"/>
      <c r="E32" s="82" t="str">
        <f>IFERROR(VLOOKUP($D32,'Szakképesítések Szakg'!$C$5:$F$26,2,0),"Nincs kiválasztva szakképesítés")</f>
        <v>Nincs kiválasztva szakképesítés</v>
      </c>
      <c r="F32" s="82" t="str">
        <f>IFERROR(VLOOKUP($D32,'Szakképesítések Szakg'!$C$5:$F$26,3,0),"Nincs kiválasztva szakképesítés")</f>
        <v>Nincs kiválasztva szakképesítés</v>
      </c>
      <c r="G32" s="82" t="str">
        <f>IFERROR(VLOOKUP($D32,'Szakképesítések Szakg'!$C$5:$F$26,4,0),"Nincs kiválasztva szakképesítés")</f>
        <v>Nincs kiválasztva szakképesítés</v>
      </c>
      <c r="H32" s="82" t="str">
        <f>IFERROR(VLOOKUP($D32,'Szakképesítések Szakg'!$C$5:$I$26,7,0),"Nincs kiválasztva szakképesítés")</f>
        <v>Nincs kiválasztva szakképesítés</v>
      </c>
      <c r="I32" s="181"/>
      <c r="J32" s="84"/>
      <c r="K32" s="81"/>
      <c r="L32" s="85" t="str">
        <f t="shared" si="0"/>
        <v/>
      </c>
    </row>
    <row r="33" spans="1:12" ht="54" customHeight="1" x14ac:dyDescent="0.25">
      <c r="A33" s="26" t="str">
        <f>IFERROR(VLOOKUP(B33,lista!$B$2:$C$46,2,0),"")</f>
        <v/>
      </c>
      <c r="B33" s="27"/>
      <c r="C33" s="27"/>
      <c r="D33" s="81"/>
      <c r="E33" s="82" t="str">
        <f>IFERROR(VLOOKUP($D33,'Szakképesítések Szakg'!$C$5:$F$26,2,0),"Nincs kiválasztva szakképesítés")</f>
        <v>Nincs kiválasztva szakképesítés</v>
      </c>
      <c r="F33" s="82" t="str">
        <f>IFERROR(VLOOKUP($D33,'Szakképesítések Szakg'!$C$5:$F$26,3,0),"Nincs kiválasztva szakképesítés")</f>
        <v>Nincs kiválasztva szakképesítés</v>
      </c>
      <c r="G33" s="82" t="str">
        <f>IFERROR(VLOOKUP($D33,'Szakképesítések Szakg'!$C$5:$F$26,4,0),"Nincs kiválasztva szakképesítés")</f>
        <v>Nincs kiválasztva szakképesítés</v>
      </c>
      <c r="H33" s="82" t="str">
        <f>IFERROR(VLOOKUP($D33,'Szakképesítések Szakg'!$C$5:$I$26,7,0),"Nincs kiválasztva szakképesítés")</f>
        <v>Nincs kiválasztva szakképesítés</v>
      </c>
      <c r="I33" s="181"/>
      <c r="J33" s="84"/>
      <c r="K33" s="81"/>
      <c r="L33" s="85" t="str">
        <f t="shared" si="0"/>
        <v/>
      </c>
    </row>
    <row r="34" spans="1:12" ht="54" customHeight="1" x14ac:dyDescent="0.25">
      <c r="A34" s="26" t="str">
        <f>IFERROR(VLOOKUP(B34,lista!$B$2:$C$46,2,0),"")</f>
        <v/>
      </c>
      <c r="B34" s="27"/>
      <c r="C34" s="27"/>
      <c r="D34" s="81"/>
      <c r="E34" s="82" t="str">
        <f>IFERROR(VLOOKUP($D34,'Szakképesítések Szakg'!$C$5:$F$26,2,0),"Nincs kiválasztva szakképesítés")</f>
        <v>Nincs kiválasztva szakképesítés</v>
      </c>
      <c r="F34" s="82" t="str">
        <f>IFERROR(VLOOKUP($D34,'Szakképesítések Szakg'!$C$5:$F$26,3,0),"Nincs kiválasztva szakképesítés")</f>
        <v>Nincs kiválasztva szakképesítés</v>
      </c>
      <c r="G34" s="82" t="str">
        <f>IFERROR(VLOOKUP($D34,'Szakképesítések Szakg'!$C$5:$F$26,4,0),"Nincs kiválasztva szakképesítés")</f>
        <v>Nincs kiválasztva szakképesítés</v>
      </c>
      <c r="H34" s="82" t="str">
        <f>IFERROR(VLOOKUP($D34,'Szakképesítések Szakg'!$C$5:$I$26,7,0),"Nincs kiválasztva szakképesítés")</f>
        <v>Nincs kiválasztva szakképesítés</v>
      </c>
      <c r="I34" s="181"/>
      <c r="J34" s="84"/>
      <c r="K34" s="81"/>
      <c r="L34" s="85" t="str">
        <f t="shared" si="0"/>
        <v/>
      </c>
    </row>
    <row r="35" spans="1:12" ht="54" customHeight="1" x14ac:dyDescent="0.25">
      <c r="A35" s="26" t="str">
        <f>IFERROR(VLOOKUP(B35,lista!$B$2:$C$46,2,0),"")</f>
        <v/>
      </c>
      <c r="B35" s="27"/>
      <c r="C35" s="27"/>
      <c r="D35" s="81"/>
      <c r="E35" s="82" t="str">
        <f>IFERROR(VLOOKUP($D35,'Szakképesítések Szakg'!$C$5:$F$26,2,0),"Nincs kiválasztva szakképesítés")</f>
        <v>Nincs kiválasztva szakképesítés</v>
      </c>
      <c r="F35" s="82" t="str">
        <f>IFERROR(VLOOKUP($D35,'Szakképesítések Szakg'!$C$5:$F$26,3,0),"Nincs kiválasztva szakképesítés")</f>
        <v>Nincs kiválasztva szakképesítés</v>
      </c>
      <c r="G35" s="82" t="str">
        <f>IFERROR(VLOOKUP($D35,'Szakképesítések Szakg'!$C$5:$F$26,4,0),"Nincs kiválasztva szakképesítés")</f>
        <v>Nincs kiválasztva szakképesítés</v>
      </c>
      <c r="H35" s="82" t="str">
        <f>IFERROR(VLOOKUP($D35,'Szakképesítések Szakg'!$C$5:$I$26,7,0),"Nincs kiválasztva szakképesítés")</f>
        <v>Nincs kiválasztva szakképesítés</v>
      </c>
      <c r="I35" s="181"/>
      <c r="J35" s="84"/>
      <c r="K35" s="81"/>
      <c r="L35" s="85" t="str">
        <f t="shared" si="0"/>
        <v/>
      </c>
    </row>
    <row r="36" spans="1:12" ht="54" customHeight="1" x14ac:dyDescent="0.25">
      <c r="A36" s="26" t="str">
        <f>IFERROR(VLOOKUP(B36,lista!$B$2:$C$46,2,0),"")</f>
        <v/>
      </c>
      <c r="B36" s="27"/>
      <c r="C36" s="27"/>
      <c r="D36" s="81"/>
      <c r="E36" s="82" t="str">
        <f>IFERROR(VLOOKUP($D36,'Szakképesítések Szakg'!$C$5:$F$26,2,0),"Nincs kiválasztva szakképesítés")</f>
        <v>Nincs kiválasztva szakképesítés</v>
      </c>
      <c r="F36" s="82" t="str">
        <f>IFERROR(VLOOKUP($D36,'Szakképesítések Szakg'!$C$5:$F$26,3,0),"Nincs kiválasztva szakképesítés")</f>
        <v>Nincs kiválasztva szakképesítés</v>
      </c>
      <c r="G36" s="82" t="str">
        <f>IFERROR(VLOOKUP($D36,'Szakképesítések Szakg'!$C$5:$F$26,4,0),"Nincs kiválasztva szakképesítés")</f>
        <v>Nincs kiválasztva szakképesítés</v>
      </c>
      <c r="H36" s="82" t="str">
        <f>IFERROR(VLOOKUP($D36,'Szakképesítések Szakg'!$C$5:$I$26,7,0),"Nincs kiválasztva szakképesítés")</f>
        <v>Nincs kiválasztva szakképesítés</v>
      </c>
      <c r="I36" s="181"/>
      <c r="J36" s="84"/>
      <c r="K36" s="81"/>
      <c r="L36" s="85" t="str">
        <f t="shared" si="0"/>
        <v/>
      </c>
    </row>
    <row r="37" spans="1:12" ht="54" customHeight="1" x14ac:dyDescent="0.25">
      <c r="A37" s="26" t="str">
        <f>IFERROR(VLOOKUP(B37,lista!$B$2:$C$46,2,0),"")</f>
        <v/>
      </c>
      <c r="B37" s="27"/>
      <c r="C37" s="27"/>
      <c r="D37" s="81"/>
      <c r="E37" s="82" t="str">
        <f>IFERROR(VLOOKUP($D37,'Szakképesítések Szakg'!$C$5:$F$26,2,0),"Nincs kiválasztva szakképesítés")</f>
        <v>Nincs kiválasztva szakképesítés</v>
      </c>
      <c r="F37" s="82" t="str">
        <f>IFERROR(VLOOKUP($D37,'Szakképesítések Szakg'!$C$5:$F$26,3,0),"Nincs kiválasztva szakképesítés")</f>
        <v>Nincs kiválasztva szakképesítés</v>
      </c>
      <c r="G37" s="82" t="str">
        <f>IFERROR(VLOOKUP($D37,'Szakképesítések Szakg'!$C$5:$F$26,4,0),"Nincs kiválasztva szakképesítés")</f>
        <v>Nincs kiválasztva szakképesítés</v>
      </c>
      <c r="H37" s="82" t="str">
        <f>IFERROR(VLOOKUP($D37,'Szakképesítések Szakg'!$C$5:$I$26,7,0),"Nincs kiválasztva szakképesítés")</f>
        <v>Nincs kiválasztva szakképesítés</v>
      </c>
      <c r="I37" s="181"/>
      <c r="J37" s="84"/>
      <c r="K37" s="81"/>
      <c r="L37" s="85" t="str">
        <f t="shared" si="0"/>
        <v/>
      </c>
    </row>
    <row r="38" spans="1:12" ht="54" customHeight="1" x14ac:dyDescent="0.25">
      <c r="A38" s="26" t="str">
        <f>IFERROR(VLOOKUP(B38,lista!$B$2:$C$46,2,0),"")</f>
        <v/>
      </c>
      <c r="B38" s="27"/>
      <c r="C38" s="27"/>
      <c r="D38" s="81"/>
      <c r="E38" s="82" t="str">
        <f>IFERROR(VLOOKUP($D38,'Szakképesítések Szakg'!$C$5:$F$26,2,0),"Nincs kiválasztva szakképesítés")</f>
        <v>Nincs kiválasztva szakképesítés</v>
      </c>
      <c r="F38" s="82" t="str">
        <f>IFERROR(VLOOKUP($D38,'Szakképesítések Szakg'!$C$5:$F$26,3,0),"Nincs kiválasztva szakképesítés")</f>
        <v>Nincs kiválasztva szakképesítés</v>
      </c>
      <c r="G38" s="82" t="str">
        <f>IFERROR(VLOOKUP($D38,'Szakképesítések Szakg'!$C$5:$F$26,4,0),"Nincs kiválasztva szakképesítés")</f>
        <v>Nincs kiválasztva szakképesítés</v>
      </c>
      <c r="H38" s="82" t="str">
        <f>IFERROR(VLOOKUP($D38,'Szakképesítések Szakg'!$C$5:$I$26,7,0),"Nincs kiválasztva szakképesítés")</f>
        <v>Nincs kiválasztva szakképesítés</v>
      </c>
      <c r="I38" s="181"/>
      <c r="J38" s="84"/>
      <c r="K38" s="81"/>
      <c r="L38" s="85" t="str">
        <f t="shared" si="0"/>
        <v/>
      </c>
    </row>
    <row r="39" spans="1:12" ht="54" customHeight="1" x14ac:dyDescent="0.25">
      <c r="A39" s="26" t="str">
        <f>IFERROR(VLOOKUP(B39,lista!$B$2:$C$46,2,0),"")</f>
        <v/>
      </c>
      <c r="B39" s="27"/>
      <c r="C39" s="27"/>
      <c r="D39" s="81"/>
      <c r="E39" s="82" t="str">
        <f>IFERROR(VLOOKUP($D39,'Szakképesítések Szakg'!$C$5:$F$26,2,0),"Nincs kiválasztva szakképesítés")</f>
        <v>Nincs kiválasztva szakképesítés</v>
      </c>
      <c r="F39" s="82" t="str">
        <f>IFERROR(VLOOKUP($D39,'Szakképesítések Szakg'!$C$5:$F$26,3,0),"Nincs kiválasztva szakképesítés")</f>
        <v>Nincs kiválasztva szakképesítés</v>
      </c>
      <c r="G39" s="82" t="str">
        <f>IFERROR(VLOOKUP($D39,'Szakképesítések Szakg'!$C$5:$F$26,4,0),"Nincs kiválasztva szakképesítés")</f>
        <v>Nincs kiválasztva szakképesítés</v>
      </c>
      <c r="H39" s="82" t="str">
        <f>IFERROR(VLOOKUP($D39,'Szakképesítések Szakg'!$C$5:$I$26,7,0),"Nincs kiválasztva szakképesítés")</f>
        <v>Nincs kiválasztva szakképesítés</v>
      </c>
      <c r="I39" s="181"/>
      <c r="J39" s="84"/>
      <c r="K39" s="81"/>
      <c r="L39" s="85" t="str">
        <f t="shared" si="0"/>
        <v/>
      </c>
    </row>
    <row r="40" spans="1:12" ht="54" customHeight="1" x14ac:dyDescent="0.25">
      <c r="A40" s="26" t="str">
        <f>IFERROR(VLOOKUP(B40,lista!$B$2:$C$46,2,0),"")</f>
        <v/>
      </c>
      <c r="B40" s="27"/>
      <c r="C40" s="27"/>
      <c r="D40" s="81"/>
      <c r="E40" s="82" t="str">
        <f>IFERROR(VLOOKUP($D40,'Szakképesítések Szakg'!$C$5:$F$26,2,0),"Nincs kiválasztva szakképesítés")</f>
        <v>Nincs kiválasztva szakképesítés</v>
      </c>
      <c r="F40" s="82" t="str">
        <f>IFERROR(VLOOKUP($D40,'Szakképesítések Szakg'!$C$5:$F$26,3,0),"Nincs kiválasztva szakképesítés")</f>
        <v>Nincs kiválasztva szakképesítés</v>
      </c>
      <c r="G40" s="82" t="str">
        <f>IFERROR(VLOOKUP($D40,'Szakképesítések Szakg'!$C$5:$F$26,4,0),"Nincs kiválasztva szakképesítés")</f>
        <v>Nincs kiválasztva szakképesítés</v>
      </c>
      <c r="H40" s="82" t="str">
        <f>IFERROR(VLOOKUP($D40,'Szakképesítések Szakg'!$C$5:$I$26,7,0),"Nincs kiválasztva szakképesítés")</f>
        <v>Nincs kiválasztva szakképesítés</v>
      </c>
      <c r="I40" s="181"/>
      <c r="J40" s="84"/>
      <c r="K40" s="81"/>
      <c r="L40" s="85" t="str">
        <f t="shared" si="0"/>
        <v/>
      </c>
    </row>
    <row r="41" spans="1:12" ht="54" customHeight="1" x14ac:dyDescent="0.25">
      <c r="A41" s="26" t="str">
        <f>IFERROR(VLOOKUP(B41,lista!$B$2:$C$46,2,0),"")</f>
        <v/>
      </c>
      <c r="B41" s="27"/>
      <c r="C41" s="27"/>
      <c r="D41" s="81"/>
      <c r="E41" s="82" t="str">
        <f>IFERROR(VLOOKUP($D41,'Szakképesítések Szakg'!$C$5:$F$26,2,0),"Nincs kiválasztva szakképesítés")</f>
        <v>Nincs kiválasztva szakképesítés</v>
      </c>
      <c r="F41" s="82" t="str">
        <f>IFERROR(VLOOKUP($D41,'Szakképesítések Szakg'!$C$5:$F$26,3,0),"Nincs kiválasztva szakképesítés")</f>
        <v>Nincs kiválasztva szakképesítés</v>
      </c>
      <c r="G41" s="82" t="str">
        <f>IFERROR(VLOOKUP($D41,'Szakképesítések Szakg'!$C$5:$F$26,4,0),"Nincs kiválasztva szakképesítés")</f>
        <v>Nincs kiválasztva szakképesítés</v>
      </c>
      <c r="H41" s="82" t="str">
        <f>IFERROR(VLOOKUP($D41,'Szakképesítések Szakg'!$C$5:$I$26,7,0),"Nincs kiválasztva szakképesítés")</f>
        <v>Nincs kiválasztva szakképesítés</v>
      </c>
      <c r="I41" s="181"/>
      <c r="J41" s="84"/>
      <c r="K41" s="81"/>
      <c r="L41" s="85" t="str">
        <f t="shared" si="0"/>
        <v/>
      </c>
    </row>
    <row r="42" spans="1:12" ht="54" customHeight="1" x14ac:dyDescent="0.25">
      <c r="A42" s="26" t="str">
        <f>IFERROR(VLOOKUP(B42,lista!$B$2:$C$46,2,0),"")</f>
        <v/>
      </c>
      <c r="B42" s="27"/>
      <c r="C42" s="27"/>
      <c r="D42" s="81"/>
      <c r="E42" s="82" t="str">
        <f>IFERROR(VLOOKUP($D42,'Szakképesítések Szakg'!$C$5:$F$26,2,0),"Nincs kiválasztva szakképesítés")</f>
        <v>Nincs kiválasztva szakképesítés</v>
      </c>
      <c r="F42" s="82" t="str">
        <f>IFERROR(VLOOKUP($D42,'Szakképesítések Szakg'!$C$5:$F$26,3,0),"Nincs kiválasztva szakképesítés")</f>
        <v>Nincs kiválasztva szakképesítés</v>
      </c>
      <c r="G42" s="82" t="str">
        <f>IFERROR(VLOOKUP($D42,'Szakképesítések Szakg'!$C$5:$F$26,4,0),"Nincs kiválasztva szakképesítés")</f>
        <v>Nincs kiválasztva szakképesítés</v>
      </c>
      <c r="H42" s="82" t="str">
        <f>IFERROR(VLOOKUP($D42,'Szakképesítések Szakg'!$C$5:$I$26,7,0),"Nincs kiválasztva szakképesítés")</f>
        <v>Nincs kiválasztva szakképesítés</v>
      </c>
      <c r="I42" s="181"/>
      <c r="J42" s="84"/>
      <c r="K42" s="81"/>
      <c r="L42" s="85" t="str">
        <f t="shared" si="0"/>
        <v/>
      </c>
    </row>
    <row r="43" spans="1:12" ht="54" customHeight="1" x14ac:dyDescent="0.25">
      <c r="A43" s="26" t="str">
        <f>IFERROR(VLOOKUP(B43,lista!$B$2:$C$46,2,0),"")</f>
        <v/>
      </c>
      <c r="B43" s="27"/>
      <c r="C43" s="27"/>
      <c r="D43" s="81"/>
      <c r="E43" s="82" t="str">
        <f>IFERROR(VLOOKUP($D43,'Szakképesítések Szakg'!$C$5:$F$26,2,0),"Nincs kiválasztva szakképesítés")</f>
        <v>Nincs kiválasztva szakképesítés</v>
      </c>
      <c r="F43" s="82" t="str">
        <f>IFERROR(VLOOKUP($D43,'Szakképesítések Szakg'!$C$5:$F$26,3,0),"Nincs kiválasztva szakképesítés")</f>
        <v>Nincs kiválasztva szakképesítés</v>
      </c>
      <c r="G43" s="82" t="str">
        <f>IFERROR(VLOOKUP($D43,'Szakképesítések Szakg'!$C$5:$F$26,4,0),"Nincs kiválasztva szakképesítés")</f>
        <v>Nincs kiválasztva szakképesítés</v>
      </c>
      <c r="H43" s="82" t="str">
        <f>IFERROR(VLOOKUP($D43,'Szakképesítések Szakg'!$C$5:$I$26,7,0),"Nincs kiválasztva szakképesítés")</f>
        <v>Nincs kiválasztva szakképesítés</v>
      </c>
      <c r="I43" s="181"/>
      <c r="J43" s="84"/>
      <c r="K43" s="81"/>
      <c r="L43" s="85" t="str">
        <f t="shared" si="0"/>
        <v/>
      </c>
    </row>
    <row r="44" spans="1:12" ht="54" customHeight="1" x14ac:dyDescent="0.25">
      <c r="A44" s="26" t="str">
        <f>IFERROR(VLOOKUP(B44,lista!$B$2:$C$46,2,0),"")</f>
        <v/>
      </c>
      <c r="B44" s="27"/>
      <c r="C44" s="27"/>
      <c r="D44" s="81"/>
      <c r="E44" s="82" t="str">
        <f>IFERROR(VLOOKUP($D44,'Szakképesítések Szakg'!$C$5:$F$26,2,0),"Nincs kiválasztva szakképesítés")</f>
        <v>Nincs kiválasztva szakképesítés</v>
      </c>
      <c r="F44" s="82" t="str">
        <f>IFERROR(VLOOKUP($D44,'Szakképesítések Szakg'!$C$5:$F$26,3,0),"Nincs kiválasztva szakképesítés")</f>
        <v>Nincs kiválasztva szakképesítés</v>
      </c>
      <c r="G44" s="82" t="str">
        <f>IFERROR(VLOOKUP($D44,'Szakképesítések Szakg'!$C$5:$F$26,4,0),"Nincs kiválasztva szakképesítés")</f>
        <v>Nincs kiválasztva szakképesítés</v>
      </c>
      <c r="H44" s="82" t="str">
        <f>IFERROR(VLOOKUP($D44,'Szakképesítések Szakg'!$C$5:$I$26,7,0),"Nincs kiválasztva szakképesítés")</f>
        <v>Nincs kiválasztva szakképesítés</v>
      </c>
      <c r="I44" s="181"/>
      <c r="J44" s="84"/>
      <c r="K44" s="81"/>
      <c r="L44" s="85" t="str">
        <f t="shared" si="0"/>
        <v/>
      </c>
    </row>
    <row r="45" spans="1:12" ht="54" customHeight="1" x14ac:dyDescent="0.25">
      <c r="A45" s="26" t="str">
        <f>IFERROR(VLOOKUP(B45,lista!$B$2:$C$46,2,0),"")</f>
        <v/>
      </c>
      <c r="B45" s="27"/>
      <c r="C45" s="27"/>
      <c r="D45" s="81"/>
      <c r="E45" s="82" t="str">
        <f>IFERROR(VLOOKUP($D45,'Szakképesítések Szakg'!$C$5:$F$26,2,0),"Nincs kiválasztva szakképesítés")</f>
        <v>Nincs kiválasztva szakképesítés</v>
      </c>
      <c r="F45" s="82" t="str">
        <f>IFERROR(VLOOKUP($D45,'Szakképesítések Szakg'!$C$5:$F$26,3,0),"Nincs kiválasztva szakképesítés")</f>
        <v>Nincs kiválasztva szakképesítés</v>
      </c>
      <c r="G45" s="82" t="str">
        <f>IFERROR(VLOOKUP($D45,'Szakképesítések Szakg'!$C$5:$F$26,4,0),"Nincs kiválasztva szakképesítés")</f>
        <v>Nincs kiválasztva szakképesítés</v>
      </c>
      <c r="H45" s="82" t="str">
        <f>IFERROR(VLOOKUP($D45,'Szakképesítések Szakg'!$C$5:$I$26,7,0),"Nincs kiválasztva szakképesítés")</f>
        <v>Nincs kiválasztva szakképesítés</v>
      </c>
      <c r="I45" s="181"/>
      <c r="J45" s="84"/>
      <c r="K45" s="81"/>
      <c r="L45" s="85" t="str">
        <f t="shared" si="0"/>
        <v/>
      </c>
    </row>
    <row r="46" spans="1:12" ht="54" customHeight="1" x14ac:dyDescent="0.25">
      <c r="A46" s="26" t="str">
        <f>IFERROR(VLOOKUP(B46,lista!$B$2:$C$46,2,0),"")</f>
        <v/>
      </c>
      <c r="B46" s="27"/>
      <c r="C46" s="27"/>
      <c r="D46" s="81"/>
      <c r="E46" s="82" t="str">
        <f>IFERROR(VLOOKUP($D46,'Szakképesítések Szakg'!$C$5:$F$26,2,0),"Nincs kiválasztva szakképesítés")</f>
        <v>Nincs kiválasztva szakképesítés</v>
      </c>
      <c r="F46" s="82" t="str">
        <f>IFERROR(VLOOKUP($D46,'Szakképesítések Szakg'!$C$5:$F$26,3,0),"Nincs kiválasztva szakképesítés")</f>
        <v>Nincs kiválasztva szakképesítés</v>
      </c>
      <c r="G46" s="82" t="str">
        <f>IFERROR(VLOOKUP($D46,'Szakképesítések Szakg'!$C$5:$F$26,4,0),"Nincs kiválasztva szakképesítés")</f>
        <v>Nincs kiválasztva szakképesítés</v>
      </c>
      <c r="H46" s="82" t="str">
        <f>IFERROR(VLOOKUP($D46,'Szakképesítések Szakg'!$C$5:$I$26,7,0),"Nincs kiválasztva szakképesítés")</f>
        <v>Nincs kiválasztva szakképesítés</v>
      </c>
      <c r="I46" s="181"/>
      <c r="J46" s="84"/>
      <c r="K46" s="81"/>
      <c r="L46" s="85" t="str">
        <f t="shared" si="0"/>
        <v/>
      </c>
    </row>
    <row r="47" spans="1:12" ht="54" customHeight="1" x14ac:dyDescent="0.25">
      <c r="A47" s="26" t="str">
        <f>IFERROR(VLOOKUP(B47,lista!$B$2:$C$46,2,0),"")</f>
        <v/>
      </c>
      <c r="B47" s="27"/>
      <c r="C47" s="27"/>
      <c r="D47" s="81"/>
      <c r="E47" s="82" t="str">
        <f>IFERROR(VLOOKUP($D47,'Szakképesítések Szakg'!$C$5:$F$26,2,0),"Nincs kiválasztva szakképesítés")</f>
        <v>Nincs kiválasztva szakképesítés</v>
      </c>
      <c r="F47" s="82" t="str">
        <f>IFERROR(VLOOKUP($D47,'Szakképesítések Szakg'!$C$5:$F$26,3,0),"Nincs kiválasztva szakképesítés")</f>
        <v>Nincs kiválasztva szakképesítés</v>
      </c>
      <c r="G47" s="82" t="str">
        <f>IFERROR(VLOOKUP($D47,'Szakképesítések Szakg'!$C$5:$F$26,4,0),"Nincs kiválasztva szakképesítés")</f>
        <v>Nincs kiválasztva szakképesítés</v>
      </c>
      <c r="H47" s="82" t="str">
        <f>IFERROR(VLOOKUP($D47,'Szakképesítések Szakg'!$C$5:$I$26,7,0),"Nincs kiválasztva szakképesítés")</f>
        <v>Nincs kiválasztva szakképesítés</v>
      </c>
      <c r="I47" s="181"/>
      <c r="J47" s="84"/>
      <c r="K47" s="81"/>
      <c r="L47" s="85" t="str">
        <f t="shared" si="0"/>
        <v/>
      </c>
    </row>
    <row r="48" spans="1:12" ht="54" customHeight="1" x14ac:dyDescent="0.25">
      <c r="A48" s="26" t="str">
        <f>IFERROR(VLOOKUP(B48,lista!$B$2:$C$46,2,0),"")</f>
        <v/>
      </c>
      <c r="B48" s="27"/>
      <c r="C48" s="27"/>
      <c r="D48" s="81"/>
      <c r="E48" s="82" t="str">
        <f>IFERROR(VLOOKUP($D48,'Szakképesítések Szakg'!$C$5:$F$26,2,0),"Nincs kiválasztva szakképesítés")</f>
        <v>Nincs kiválasztva szakképesítés</v>
      </c>
      <c r="F48" s="82" t="str">
        <f>IFERROR(VLOOKUP($D48,'Szakképesítések Szakg'!$C$5:$F$26,3,0),"Nincs kiválasztva szakképesítés")</f>
        <v>Nincs kiválasztva szakképesítés</v>
      </c>
      <c r="G48" s="82" t="str">
        <f>IFERROR(VLOOKUP($D48,'Szakképesítések Szakg'!$C$5:$F$26,4,0),"Nincs kiválasztva szakképesítés")</f>
        <v>Nincs kiválasztva szakképesítés</v>
      </c>
      <c r="H48" s="82" t="str">
        <f>IFERROR(VLOOKUP($D48,'Szakképesítések Szakg'!$C$5:$I$26,7,0),"Nincs kiválasztva szakképesítés")</f>
        <v>Nincs kiválasztva szakképesítés</v>
      </c>
      <c r="I48" s="181"/>
      <c r="J48" s="84"/>
      <c r="K48" s="81"/>
      <c r="L48" s="85" t="str">
        <f t="shared" si="0"/>
        <v/>
      </c>
    </row>
    <row r="49" spans="1:12" ht="54" customHeight="1" x14ac:dyDescent="0.25">
      <c r="A49" s="26" t="str">
        <f>IFERROR(VLOOKUP(B49,lista!$B$2:$C$46,2,0),"")</f>
        <v/>
      </c>
      <c r="B49" s="27"/>
      <c r="C49" s="27"/>
      <c r="D49" s="81"/>
      <c r="E49" s="82" t="str">
        <f>IFERROR(VLOOKUP($D49,'Szakképesítések Szakg'!$C$5:$F$26,2,0),"Nincs kiválasztva szakképesítés")</f>
        <v>Nincs kiválasztva szakképesítés</v>
      </c>
      <c r="F49" s="82" t="str">
        <f>IFERROR(VLOOKUP($D49,'Szakképesítések Szakg'!$C$5:$F$26,3,0),"Nincs kiválasztva szakképesítés")</f>
        <v>Nincs kiválasztva szakképesítés</v>
      </c>
      <c r="G49" s="82" t="str">
        <f>IFERROR(VLOOKUP($D49,'Szakképesítések Szakg'!$C$5:$F$26,4,0),"Nincs kiválasztva szakképesítés")</f>
        <v>Nincs kiválasztva szakképesítés</v>
      </c>
      <c r="H49" s="82" t="str">
        <f>IFERROR(VLOOKUP($D49,'Szakképesítések Szakg'!$C$5:$I$26,7,0),"Nincs kiválasztva szakképesítés")</f>
        <v>Nincs kiválasztva szakképesítés</v>
      </c>
      <c r="I49" s="181"/>
      <c r="J49" s="84"/>
      <c r="K49" s="81"/>
      <c r="L49" s="85" t="str">
        <f t="shared" si="0"/>
        <v/>
      </c>
    </row>
    <row r="50" spans="1:12" ht="54" customHeight="1" x14ac:dyDescent="0.25">
      <c r="A50" s="26" t="str">
        <f>IFERROR(VLOOKUP(B50,lista!$B$2:$C$46,2,0),"")</f>
        <v/>
      </c>
      <c r="B50" s="27"/>
      <c r="C50" s="27"/>
      <c r="D50" s="81"/>
      <c r="E50" s="82" t="str">
        <f>IFERROR(VLOOKUP($D50,'Szakképesítések Szakg'!$C$5:$F$26,2,0),"Nincs kiválasztva szakképesítés")</f>
        <v>Nincs kiválasztva szakképesítés</v>
      </c>
      <c r="F50" s="82" t="str">
        <f>IFERROR(VLOOKUP($D50,'Szakképesítések Szakg'!$C$5:$F$26,3,0),"Nincs kiválasztva szakképesítés")</f>
        <v>Nincs kiválasztva szakképesítés</v>
      </c>
      <c r="G50" s="82" t="str">
        <f>IFERROR(VLOOKUP($D50,'Szakképesítések Szakg'!$C$5:$F$26,4,0),"Nincs kiválasztva szakképesítés")</f>
        <v>Nincs kiválasztva szakképesítés</v>
      </c>
      <c r="H50" s="82" t="str">
        <f>IFERROR(VLOOKUP($D50,'Szakképesítések Szakg'!$C$5:$I$26,7,0),"Nincs kiválasztva szakképesítés")</f>
        <v>Nincs kiválasztva szakképesítés</v>
      </c>
      <c r="I50" s="181"/>
      <c r="J50" s="84"/>
      <c r="K50" s="81"/>
      <c r="L50" s="85" t="str">
        <f t="shared" si="0"/>
        <v/>
      </c>
    </row>
  </sheetData>
  <sheetProtection sort="0" autoFilter="0"/>
  <autoFilter ref="A1:L50" xr:uid="{4DEA9201-A714-424B-8C8D-A1B237D3C8E2}">
    <filterColumn colId="4" showButton="0"/>
    <filterColumn colId="5" showButton="0"/>
  </autoFilter>
  <mergeCells count="1">
    <mergeCell ref="E1:G1"/>
  </mergeCells>
  <dataValidations count="3">
    <dataValidation type="whole" allowBlank="1" showInputMessage="1" showErrorMessage="1" error="A tanulók létszáma 6 és 150 között lehet!" sqref="J2:J50" xr:uid="{BB61DCDD-4E98-4499-B1EA-D812DF131421}">
      <formula1>6</formula1>
      <formula2>150</formula2>
    </dataValidation>
    <dataValidation type="list" allowBlank="1" showInputMessage="1" showErrorMessage="1" sqref="B2:B50" xr:uid="{536DABB7-F364-4495-A091-378FFEEC4264}">
      <formula1>SZC</formula1>
    </dataValidation>
    <dataValidation type="list" allowBlank="1" showInputMessage="1" showErrorMessage="1" sqref="C2:C50" xr:uid="{71FDB90E-717E-42AE-B89B-E4C0F6E40A34}">
      <formula1>INDIRECT(B2)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6F60B8-E496-4A35-8F97-6C805E49CE72}">
          <x14:formula1>
            <xm:f>'Szakképesítések Szakg'!$C$5:$C$26</xm:f>
          </x14:formula1>
          <xm:sqref>D2:D50</xm:sqref>
        </x14:dataValidation>
        <x14:dataValidation type="list" allowBlank="1" showInputMessage="1" showErrorMessage="1" xr:uid="{AE08FD81-8165-477B-951A-55881097DFA7}">
          <x14:formula1>
            <xm:f>lista!$Y$2:$Y$4</xm:f>
          </x14:formula1>
          <xm:sqref>I2:I50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E382"/>
  <sheetViews>
    <sheetView zoomScaleNormal="100" workbookViewId="0"/>
  </sheetViews>
  <sheetFormatPr defaultColWidth="9.140625" defaultRowHeight="15.75" x14ac:dyDescent="0.25"/>
  <cols>
    <col min="1" max="1" width="10" style="2" customWidth="1"/>
    <col min="2" max="2" width="47" style="2" customWidth="1"/>
    <col min="3" max="3" width="39" style="2" customWidth="1"/>
    <col min="4" max="4" width="91.42578125" style="24" customWidth="1"/>
    <col min="5" max="5" width="16.42578125" style="2" bestFit="1" customWidth="1"/>
    <col min="6" max="6" width="16.28515625" style="2" bestFit="1" customWidth="1"/>
    <col min="7" max="7" width="27.85546875" style="2" bestFit="1" customWidth="1"/>
    <col min="8" max="8" width="49.140625" style="2" bestFit="1" customWidth="1"/>
    <col min="9" max="10" width="44.5703125" style="15" customWidth="1"/>
    <col min="11" max="11" width="18.140625" style="2" bestFit="1" customWidth="1"/>
    <col min="12" max="12" width="16.42578125" style="2" bestFit="1" customWidth="1"/>
    <col min="13" max="13" width="21.85546875" style="15" bestFit="1" customWidth="1"/>
    <col min="14" max="14" width="21.85546875" style="15" customWidth="1"/>
    <col min="15" max="15" width="19.42578125" style="15" customWidth="1"/>
    <col min="16" max="16" width="14.42578125" style="2" customWidth="1"/>
    <col min="17" max="17" width="9.140625" style="2"/>
    <col min="18" max="18" width="17.140625" style="2" bestFit="1" customWidth="1"/>
    <col min="19" max="19" width="9.140625" style="2"/>
    <col min="20" max="20" width="23" style="2" customWidth="1"/>
    <col min="21" max="21" width="22.5703125" style="2" customWidth="1"/>
    <col min="22" max="22" width="14" style="2" customWidth="1"/>
    <col min="23" max="23" width="9.140625" style="2"/>
    <col min="24" max="24" width="19" style="2" customWidth="1"/>
    <col min="25" max="25" width="21.28515625" style="2" customWidth="1"/>
    <col min="26" max="27" width="9.140625" style="2"/>
    <col min="32" max="16384" width="9.140625" style="2"/>
  </cols>
  <sheetData>
    <row r="1" spans="1:25" ht="60" x14ac:dyDescent="0.25">
      <c r="A1" s="3" t="s">
        <v>46</v>
      </c>
      <c r="B1" s="4" t="s">
        <v>47</v>
      </c>
      <c r="C1" s="4" t="s">
        <v>48</v>
      </c>
      <c r="D1" s="23" t="s">
        <v>1084</v>
      </c>
      <c r="E1" s="53" t="s">
        <v>416</v>
      </c>
      <c r="F1" s="54" t="s">
        <v>417</v>
      </c>
      <c r="G1" s="55" t="s">
        <v>418</v>
      </c>
      <c r="H1" s="56" t="s">
        <v>419</v>
      </c>
      <c r="I1" s="60" t="s">
        <v>1086</v>
      </c>
      <c r="J1" s="60" t="s">
        <v>1087</v>
      </c>
      <c r="L1" s="3" t="s">
        <v>1812</v>
      </c>
      <c r="M1" s="61" t="s">
        <v>1811</v>
      </c>
      <c r="N1" s="3" t="s">
        <v>1088</v>
      </c>
      <c r="O1" s="5"/>
      <c r="P1" s="61" t="s">
        <v>1810</v>
      </c>
      <c r="Q1" s="165" t="s">
        <v>1091</v>
      </c>
      <c r="R1" s="61" t="s">
        <v>1816</v>
      </c>
      <c r="T1" s="161" t="s">
        <v>1089</v>
      </c>
      <c r="U1" s="161" t="s">
        <v>1090</v>
      </c>
      <c r="V1" s="161" t="s">
        <v>1795</v>
      </c>
      <c r="W1" s="162" t="s">
        <v>1800</v>
      </c>
      <c r="X1" s="159" t="s">
        <v>1809</v>
      </c>
      <c r="Y1" s="159" t="s">
        <v>1814</v>
      </c>
    </row>
    <row r="2" spans="1:25" ht="30" x14ac:dyDescent="0.25">
      <c r="A2" s="16">
        <v>1</v>
      </c>
      <c r="B2" s="17" t="s">
        <v>14</v>
      </c>
      <c r="C2" s="17" t="s">
        <v>49</v>
      </c>
      <c r="D2" s="29" t="s">
        <v>357</v>
      </c>
      <c r="E2" s="52" t="s">
        <v>422</v>
      </c>
      <c r="F2" s="52" t="s">
        <v>423</v>
      </c>
      <c r="G2" s="52" t="s">
        <v>424</v>
      </c>
      <c r="H2" s="51" t="str">
        <f>E2&amp;" "&amp;F2&amp;", "&amp;G2</f>
        <v>6500 Baja, Köztársaság tér 1.</v>
      </c>
      <c r="I2" s="62" t="s">
        <v>1092</v>
      </c>
      <c r="J2" s="182" t="s">
        <v>1093</v>
      </c>
      <c r="L2" s="155" t="s">
        <v>1095</v>
      </c>
      <c r="M2" s="156" t="s">
        <v>1096</v>
      </c>
      <c r="N2" s="179" t="s">
        <v>1102</v>
      </c>
      <c r="O2" s="5"/>
      <c r="P2" s="155">
        <v>0.5</v>
      </c>
      <c r="Q2" s="63" t="s">
        <v>1098</v>
      </c>
      <c r="R2" s="190" t="s">
        <v>1099</v>
      </c>
      <c r="T2" s="157" t="s">
        <v>1109</v>
      </c>
      <c r="U2" s="158" t="s">
        <v>1110</v>
      </c>
      <c r="V2" s="162" t="s">
        <v>1798</v>
      </c>
      <c r="W2" s="163" t="s">
        <v>1802</v>
      </c>
      <c r="X2" s="160" t="s">
        <v>1110</v>
      </c>
      <c r="Y2" s="160" t="s">
        <v>1110</v>
      </c>
    </row>
    <row r="3" spans="1:25" ht="30" x14ac:dyDescent="0.25">
      <c r="A3" s="18">
        <v>2</v>
      </c>
      <c r="B3" s="17" t="s">
        <v>62</v>
      </c>
      <c r="C3" s="17" t="s">
        <v>0</v>
      </c>
      <c r="D3" s="29" t="s">
        <v>64</v>
      </c>
      <c r="E3" s="52" t="s">
        <v>422</v>
      </c>
      <c r="F3" s="52" t="s">
        <v>423</v>
      </c>
      <c r="G3" s="52" t="s">
        <v>425</v>
      </c>
      <c r="H3" s="51" t="str">
        <f t="shared" ref="H3:H66" si="0">E3&amp;" "&amp;F3&amp;", "&amp;G3</f>
        <v>6500 Baja, Petőfi Sándor utca 3.</v>
      </c>
      <c r="I3" s="62" t="s">
        <v>1100</v>
      </c>
      <c r="J3" s="182" t="s">
        <v>1101</v>
      </c>
      <c r="L3" s="155" t="s">
        <v>1103</v>
      </c>
      <c r="M3" s="156" t="s">
        <v>1104</v>
      </c>
      <c r="N3" s="179" t="s">
        <v>1094</v>
      </c>
      <c r="O3" s="5"/>
      <c r="P3" s="155">
        <v>1</v>
      </c>
      <c r="Q3" s="63" t="s">
        <v>1105</v>
      </c>
      <c r="R3" s="190" t="s">
        <v>1106</v>
      </c>
      <c r="T3" s="157" t="s">
        <v>1789</v>
      </c>
      <c r="U3" s="158" t="s">
        <v>1752</v>
      </c>
      <c r="V3" s="162" t="s">
        <v>1799</v>
      </c>
      <c r="W3" s="163" t="s">
        <v>1802</v>
      </c>
      <c r="X3" s="160" t="s">
        <v>1097</v>
      </c>
      <c r="Y3" s="160" t="s">
        <v>1752</v>
      </c>
    </row>
    <row r="4" spans="1:25" ht="27.2" customHeight="1" x14ac:dyDescent="0.25">
      <c r="A4" s="16">
        <v>3</v>
      </c>
      <c r="B4" s="17" t="s">
        <v>15</v>
      </c>
      <c r="C4" s="17" t="s">
        <v>1</v>
      </c>
      <c r="D4" s="29" t="s">
        <v>358</v>
      </c>
      <c r="E4" s="52" t="s">
        <v>426</v>
      </c>
      <c r="F4" s="52" t="s">
        <v>427</v>
      </c>
      <c r="G4" s="52" t="s">
        <v>428</v>
      </c>
      <c r="H4" s="51" t="str">
        <f t="shared" si="0"/>
        <v>6300 Kalocsa, Asztrik tér 5-7.</v>
      </c>
      <c r="I4" s="62" t="s">
        <v>1107</v>
      </c>
      <c r="J4" s="182" t="s">
        <v>1108</v>
      </c>
      <c r="L4" s="64"/>
      <c r="M4" s="64"/>
      <c r="N4" s="64"/>
      <c r="O4" s="64"/>
      <c r="P4" s="155">
        <v>1.5</v>
      </c>
      <c r="R4" s="190" t="s">
        <v>1111</v>
      </c>
      <c r="T4" s="157" t="s">
        <v>1790</v>
      </c>
      <c r="U4" s="158" t="s">
        <v>1753</v>
      </c>
      <c r="V4" s="164" t="s">
        <v>1807</v>
      </c>
      <c r="W4" s="164" t="s">
        <v>1801</v>
      </c>
      <c r="Y4" s="160" t="s">
        <v>1753</v>
      </c>
    </row>
    <row r="5" spans="1:25" ht="30" x14ac:dyDescent="0.25">
      <c r="A5" s="18">
        <v>4</v>
      </c>
      <c r="B5" s="17" t="s">
        <v>16</v>
      </c>
      <c r="C5" s="17" t="s">
        <v>50</v>
      </c>
      <c r="D5" s="29" t="s">
        <v>359</v>
      </c>
      <c r="E5" s="52" t="s">
        <v>426</v>
      </c>
      <c r="F5" s="52" t="s">
        <v>427</v>
      </c>
      <c r="G5" s="52" t="s">
        <v>429</v>
      </c>
      <c r="H5" s="51" t="str">
        <f t="shared" si="0"/>
        <v>6300 Kalocsa, Tomori Pál utca 10.</v>
      </c>
      <c r="I5" s="62" t="s">
        <v>1112</v>
      </c>
      <c r="J5" s="182" t="s">
        <v>1113</v>
      </c>
      <c r="L5" s="64"/>
      <c r="M5" s="64"/>
      <c r="N5" s="64"/>
      <c r="O5" s="64"/>
      <c r="P5" s="155">
        <v>2</v>
      </c>
      <c r="R5" s="190" t="s">
        <v>1114</v>
      </c>
      <c r="T5" s="157" t="s">
        <v>1796</v>
      </c>
      <c r="U5" s="158" t="s">
        <v>1097</v>
      </c>
      <c r="V5" s="164" t="s">
        <v>1804</v>
      </c>
      <c r="W5" s="163" t="s">
        <v>1806</v>
      </c>
    </row>
    <row r="6" spans="1:25" ht="30" x14ac:dyDescent="0.25">
      <c r="A6" s="16">
        <v>5</v>
      </c>
      <c r="B6" s="17" t="s">
        <v>17</v>
      </c>
      <c r="C6" s="17" t="s">
        <v>3</v>
      </c>
      <c r="D6" s="29" t="s">
        <v>65</v>
      </c>
      <c r="E6" s="52" t="s">
        <v>422</v>
      </c>
      <c r="F6" s="52" t="s">
        <v>423</v>
      </c>
      <c r="G6" s="52" t="s">
        <v>430</v>
      </c>
      <c r="H6" s="51" t="str">
        <f t="shared" si="0"/>
        <v>6500 Baja, Március 15. sétány 2.</v>
      </c>
      <c r="I6" s="62" t="s">
        <v>1115</v>
      </c>
      <c r="J6" s="182" t="s">
        <v>1116</v>
      </c>
      <c r="L6" s="64"/>
      <c r="M6" s="64"/>
      <c r="N6" s="64"/>
      <c r="O6" s="64"/>
      <c r="P6" s="155">
        <v>2.5</v>
      </c>
      <c r="R6" s="180" t="s">
        <v>1109</v>
      </c>
      <c r="T6" s="157" t="s">
        <v>1791</v>
      </c>
      <c r="U6" s="158" t="s">
        <v>1779</v>
      </c>
      <c r="V6" s="164" t="s">
        <v>1805</v>
      </c>
      <c r="W6" s="163" t="s">
        <v>1806</v>
      </c>
    </row>
    <row r="7" spans="1:25" ht="30" x14ac:dyDescent="0.25">
      <c r="A7" s="18">
        <v>6</v>
      </c>
      <c r="B7" s="17" t="s">
        <v>54</v>
      </c>
      <c r="C7" s="17" t="s">
        <v>3</v>
      </c>
      <c r="D7" s="29" t="s">
        <v>66</v>
      </c>
      <c r="E7" s="52" t="s">
        <v>422</v>
      </c>
      <c r="F7" s="52" t="s">
        <v>423</v>
      </c>
      <c r="G7" s="52" t="s">
        <v>431</v>
      </c>
      <c r="H7" s="51" t="str">
        <f t="shared" si="0"/>
        <v>6500 Baja, Bácska tér 1.</v>
      </c>
      <c r="I7" s="62" t="s">
        <v>1117</v>
      </c>
      <c r="J7" s="182" t="s">
        <v>1118</v>
      </c>
      <c r="L7" s="64"/>
      <c r="M7" s="64"/>
      <c r="N7" s="64"/>
      <c r="O7" s="64"/>
      <c r="P7" s="155">
        <v>3</v>
      </c>
      <c r="R7" s="191" t="s">
        <v>1845</v>
      </c>
      <c r="T7" s="157" t="s">
        <v>1792</v>
      </c>
      <c r="U7" s="158" t="s">
        <v>1788</v>
      </c>
      <c r="V7" s="162" t="s">
        <v>1797</v>
      </c>
      <c r="W7" s="162" t="s">
        <v>1803</v>
      </c>
    </row>
    <row r="8" spans="1:25" x14ac:dyDescent="0.25">
      <c r="A8" s="16">
        <v>7</v>
      </c>
      <c r="B8" s="19" t="s">
        <v>18</v>
      </c>
      <c r="C8" s="19" t="s">
        <v>3</v>
      </c>
      <c r="D8" s="29" t="s">
        <v>257</v>
      </c>
      <c r="E8" s="52" t="s">
        <v>432</v>
      </c>
      <c r="F8" s="52" t="s">
        <v>433</v>
      </c>
      <c r="G8" s="52" t="s">
        <v>434</v>
      </c>
      <c r="H8" s="51" t="str">
        <f t="shared" si="0"/>
        <v>7623 Pécs, Rét utca 41-43.</v>
      </c>
      <c r="I8" s="62" t="s">
        <v>1119</v>
      </c>
      <c r="J8" s="182" t="s">
        <v>1120</v>
      </c>
      <c r="L8" s="64"/>
      <c r="M8" s="64"/>
      <c r="N8" s="64"/>
      <c r="O8" s="64"/>
      <c r="P8" s="65"/>
    </row>
    <row r="9" spans="1:25" x14ac:dyDescent="0.25">
      <c r="A9" s="16">
        <v>8</v>
      </c>
      <c r="B9" s="17" t="s">
        <v>19</v>
      </c>
      <c r="C9" s="17" t="s">
        <v>3</v>
      </c>
      <c r="D9" s="29" t="s">
        <v>258</v>
      </c>
      <c r="E9" s="52" t="s">
        <v>435</v>
      </c>
      <c r="F9" s="52" t="s">
        <v>436</v>
      </c>
      <c r="G9" s="52" t="s">
        <v>437</v>
      </c>
      <c r="H9" s="51" t="str">
        <f t="shared" si="0"/>
        <v>7800 Siklós, Iskola utca 10/a</v>
      </c>
      <c r="I9" s="62" t="s">
        <v>1121</v>
      </c>
      <c r="J9" s="182" t="s">
        <v>1122</v>
      </c>
      <c r="L9" s="64"/>
      <c r="M9" s="64"/>
      <c r="N9" s="64"/>
      <c r="O9" s="64"/>
      <c r="P9" s="15"/>
    </row>
    <row r="10" spans="1:25" x14ac:dyDescent="0.25">
      <c r="A10" s="18">
        <v>9</v>
      </c>
      <c r="B10" s="17" t="s">
        <v>20</v>
      </c>
      <c r="C10" s="17" t="s">
        <v>8</v>
      </c>
      <c r="D10" s="29" t="s">
        <v>259</v>
      </c>
      <c r="E10" s="52" t="s">
        <v>438</v>
      </c>
      <c r="F10" s="52" t="s">
        <v>439</v>
      </c>
      <c r="G10" s="52" t="s">
        <v>440</v>
      </c>
      <c r="H10" s="51" t="str">
        <f t="shared" si="0"/>
        <v>7720 Pécsvárad, Vak Béla utca 8.</v>
      </c>
      <c r="I10" s="62" t="s">
        <v>1123</v>
      </c>
      <c r="J10" s="182" t="s">
        <v>1124</v>
      </c>
    </row>
    <row r="11" spans="1:25" x14ac:dyDescent="0.25">
      <c r="A11" s="20">
        <v>10</v>
      </c>
      <c r="B11" s="17" t="s">
        <v>21</v>
      </c>
      <c r="C11" s="17" t="s">
        <v>50</v>
      </c>
      <c r="D11" s="30" t="s">
        <v>260</v>
      </c>
      <c r="E11" s="52" t="s">
        <v>441</v>
      </c>
      <c r="F11" s="52" t="s">
        <v>442</v>
      </c>
      <c r="G11" s="52" t="s">
        <v>443</v>
      </c>
      <c r="H11" s="51" t="str">
        <f t="shared" si="0"/>
        <v>7300 Komló, Vájáriskola utca 1.</v>
      </c>
      <c r="I11" s="62" t="s">
        <v>1125</v>
      </c>
      <c r="J11" s="182" t="s">
        <v>1126</v>
      </c>
    </row>
    <row r="12" spans="1:25" x14ac:dyDescent="0.25">
      <c r="A12" s="20">
        <v>11</v>
      </c>
      <c r="B12" s="17" t="s">
        <v>22</v>
      </c>
      <c r="C12" s="17" t="s">
        <v>4</v>
      </c>
      <c r="D12" s="29" t="s">
        <v>408</v>
      </c>
      <c r="E12" s="52" t="s">
        <v>444</v>
      </c>
      <c r="F12" s="52" t="s">
        <v>445</v>
      </c>
      <c r="G12" s="52" t="s">
        <v>446</v>
      </c>
      <c r="H12" s="51" t="str">
        <f t="shared" si="0"/>
        <v>7700 Mohács, Kossuth Lajos utca 71.</v>
      </c>
      <c r="I12" s="62" t="s">
        <v>1127</v>
      </c>
      <c r="J12" s="182" t="s">
        <v>1128</v>
      </c>
      <c r="P12" s="15"/>
      <c r="Q12" s="15"/>
    </row>
    <row r="13" spans="1:25" x14ac:dyDescent="0.25">
      <c r="A13" s="20">
        <v>12</v>
      </c>
      <c r="B13" s="17" t="s">
        <v>23</v>
      </c>
      <c r="C13" s="17" t="s">
        <v>8</v>
      </c>
      <c r="D13" s="29" t="s">
        <v>261</v>
      </c>
      <c r="E13" s="52" t="s">
        <v>447</v>
      </c>
      <c r="F13" s="52" t="s">
        <v>433</v>
      </c>
      <c r="G13" s="52" t="s">
        <v>448</v>
      </c>
      <c r="H13" s="51" t="str">
        <f t="shared" si="0"/>
        <v>7622 Pécs, Batthyány utca 1-3.</v>
      </c>
      <c r="I13" s="62" t="s">
        <v>1129</v>
      </c>
      <c r="J13" s="182" t="s">
        <v>1130</v>
      </c>
      <c r="P13" s="15"/>
      <c r="Q13" s="15"/>
    </row>
    <row r="14" spans="1:25" x14ac:dyDescent="0.25">
      <c r="A14" s="57">
        <v>13</v>
      </c>
      <c r="B14" s="58" t="s">
        <v>1080</v>
      </c>
      <c r="C14" s="58" t="s">
        <v>53</v>
      </c>
      <c r="D14" s="29" t="s">
        <v>262</v>
      </c>
      <c r="E14" s="52" t="s">
        <v>449</v>
      </c>
      <c r="F14" s="52" t="s">
        <v>433</v>
      </c>
      <c r="G14" s="52" t="s">
        <v>450</v>
      </c>
      <c r="H14" s="51" t="str">
        <f t="shared" si="0"/>
        <v>7633 Pécs, Esztergár Lajos utca 6.</v>
      </c>
      <c r="I14" s="62" t="s">
        <v>1131</v>
      </c>
      <c r="J14" s="182" t="s">
        <v>1132</v>
      </c>
      <c r="P14" s="15"/>
      <c r="Q14" s="15"/>
    </row>
    <row r="15" spans="1:25" x14ac:dyDescent="0.25">
      <c r="A15" s="20">
        <v>14</v>
      </c>
      <c r="B15" s="17" t="s">
        <v>55</v>
      </c>
      <c r="C15" s="17" t="s">
        <v>5</v>
      </c>
      <c r="D15" s="29" t="s">
        <v>263</v>
      </c>
      <c r="E15" s="52" t="s">
        <v>451</v>
      </c>
      <c r="F15" s="52" t="s">
        <v>452</v>
      </c>
      <c r="G15" s="52" t="s">
        <v>453</v>
      </c>
      <c r="H15" s="51" t="str">
        <f t="shared" si="0"/>
        <v>7370 Sásd, Kossuth Lajos utca 2.</v>
      </c>
      <c r="I15" s="62" t="s">
        <v>1133</v>
      </c>
      <c r="J15" s="182" t="s">
        <v>1134</v>
      </c>
    </row>
    <row r="16" spans="1:25" x14ac:dyDescent="0.25">
      <c r="A16" s="20">
        <v>15</v>
      </c>
      <c r="B16" s="17" t="s">
        <v>24</v>
      </c>
      <c r="C16" s="17" t="s">
        <v>1</v>
      </c>
      <c r="D16" s="29" t="s">
        <v>264</v>
      </c>
      <c r="E16" s="52" t="s">
        <v>454</v>
      </c>
      <c r="F16" s="52" t="s">
        <v>433</v>
      </c>
      <c r="G16" s="52" t="s">
        <v>455</v>
      </c>
      <c r="H16" s="51" t="str">
        <f t="shared" si="0"/>
        <v>7636 Pécs, Malomvölgyi út 1/b.</v>
      </c>
      <c r="I16" s="62" t="s">
        <v>1135</v>
      </c>
      <c r="J16" s="182" t="s">
        <v>1136</v>
      </c>
    </row>
    <row r="17" spans="1:10" x14ac:dyDescent="0.25">
      <c r="A17" s="20">
        <v>16</v>
      </c>
      <c r="B17" s="17" t="s">
        <v>59</v>
      </c>
      <c r="C17" s="17" t="s">
        <v>6</v>
      </c>
      <c r="D17" s="29" t="s">
        <v>265</v>
      </c>
      <c r="E17" s="52" t="s">
        <v>447</v>
      </c>
      <c r="F17" s="52" t="s">
        <v>433</v>
      </c>
      <c r="G17" s="52" t="s">
        <v>456</v>
      </c>
      <c r="H17" s="51" t="str">
        <f t="shared" si="0"/>
        <v>7622 Pécs, 48-as tér 2.</v>
      </c>
      <c r="I17" s="62" t="s">
        <v>1137</v>
      </c>
      <c r="J17" s="182" t="s">
        <v>1138</v>
      </c>
    </row>
    <row r="18" spans="1:10" x14ac:dyDescent="0.25">
      <c r="A18" s="20">
        <v>17</v>
      </c>
      <c r="B18" s="17" t="s">
        <v>25</v>
      </c>
      <c r="C18" s="17" t="s">
        <v>63</v>
      </c>
      <c r="D18" s="29" t="s">
        <v>266</v>
      </c>
      <c r="E18" s="52" t="s">
        <v>457</v>
      </c>
      <c r="F18" s="52" t="s">
        <v>458</v>
      </c>
      <c r="G18" s="52" t="s">
        <v>459</v>
      </c>
      <c r="H18" s="51" t="str">
        <f t="shared" si="0"/>
        <v>7900 Szigetvár, Rákóczi utca 18.</v>
      </c>
      <c r="I18" s="62" t="s">
        <v>1139</v>
      </c>
      <c r="J18" s="182" t="s">
        <v>1140</v>
      </c>
    </row>
    <row r="19" spans="1:10" x14ac:dyDescent="0.25">
      <c r="A19" s="20">
        <v>18</v>
      </c>
      <c r="B19" s="17" t="s">
        <v>26</v>
      </c>
      <c r="C19" s="17" t="s">
        <v>9</v>
      </c>
      <c r="D19" s="29" t="s">
        <v>267</v>
      </c>
      <c r="E19" s="52" t="s">
        <v>432</v>
      </c>
      <c r="F19" s="52" t="s">
        <v>433</v>
      </c>
      <c r="G19" s="52" t="s">
        <v>460</v>
      </c>
      <c r="H19" s="51" t="str">
        <f t="shared" si="0"/>
        <v>7623 Pécs, Rét utca 10.</v>
      </c>
      <c r="I19" s="62" t="s">
        <v>1141</v>
      </c>
      <c r="J19" s="182" t="s">
        <v>1142</v>
      </c>
    </row>
    <row r="20" spans="1:10" x14ac:dyDescent="0.25">
      <c r="A20" s="20">
        <v>19</v>
      </c>
      <c r="B20" s="17" t="s">
        <v>27</v>
      </c>
      <c r="C20" s="17" t="s">
        <v>51</v>
      </c>
      <c r="D20" s="29" t="s">
        <v>67</v>
      </c>
      <c r="E20" s="52" t="s">
        <v>461</v>
      </c>
      <c r="F20" s="52" t="s">
        <v>462</v>
      </c>
      <c r="G20" s="52" t="s">
        <v>463</v>
      </c>
      <c r="H20" s="51" t="str">
        <f t="shared" si="0"/>
        <v>5600 Békéscsaba, Gábor köz 1.</v>
      </c>
      <c r="I20" s="62" t="s">
        <v>1143</v>
      </c>
      <c r="J20" s="182" t="s">
        <v>1144</v>
      </c>
    </row>
    <row r="21" spans="1:10" x14ac:dyDescent="0.25">
      <c r="A21" s="20">
        <v>20</v>
      </c>
      <c r="B21" s="17" t="s">
        <v>28</v>
      </c>
      <c r="C21" s="17" t="s">
        <v>49</v>
      </c>
      <c r="D21" s="29" t="s">
        <v>68</v>
      </c>
      <c r="E21" s="52" t="s">
        <v>461</v>
      </c>
      <c r="F21" s="52" t="s">
        <v>462</v>
      </c>
      <c r="G21" s="52" t="s">
        <v>464</v>
      </c>
      <c r="H21" s="51" t="str">
        <f t="shared" si="0"/>
        <v>5600 Békéscsaba, Kazinczy utca 8.</v>
      </c>
      <c r="I21" s="62" t="s">
        <v>1145</v>
      </c>
      <c r="J21" s="182" t="s">
        <v>1146</v>
      </c>
    </row>
    <row r="22" spans="1:10" x14ac:dyDescent="0.25">
      <c r="A22" s="20">
        <v>21</v>
      </c>
      <c r="B22" s="17" t="s">
        <v>29</v>
      </c>
      <c r="C22" s="17" t="s">
        <v>49</v>
      </c>
      <c r="D22" s="29" t="s">
        <v>69</v>
      </c>
      <c r="E22" s="52" t="s">
        <v>461</v>
      </c>
      <c r="F22" s="52" t="s">
        <v>462</v>
      </c>
      <c r="G22" s="52" t="s">
        <v>465</v>
      </c>
      <c r="H22" s="51" t="str">
        <f t="shared" si="0"/>
        <v>5600 Békéscsaba, Kazinczy utca 7 .</v>
      </c>
      <c r="I22" s="62" t="s">
        <v>1147</v>
      </c>
      <c r="J22" s="182" t="s">
        <v>1148</v>
      </c>
    </row>
    <row r="23" spans="1:10" x14ac:dyDescent="0.25">
      <c r="A23" s="20">
        <v>22</v>
      </c>
      <c r="B23" s="17" t="s">
        <v>30</v>
      </c>
      <c r="C23" s="17" t="s">
        <v>10</v>
      </c>
      <c r="D23" s="29" t="s">
        <v>70</v>
      </c>
      <c r="E23" s="52" t="s">
        <v>461</v>
      </c>
      <c r="F23" s="52" t="s">
        <v>462</v>
      </c>
      <c r="G23" s="52" t="s">
        <v>466</v>
      </c>
      <c r="H23" s="51" t="str">
        <f t="shared" si="0"/>
        <v>5600 Békéscsaba, Irányi utca 3-5.</v>
      </c>
      <c r="I23" s="62" t="s">
        <v>1149</v>
      </c>
      <c r="J23" s="182" t="s">
        <v>1150</v>
      </c>
    </row>
    <row r="24" spans="1:10" x14ac:dyDescent="0.25">
      <c r="A24" s="20">
        <v>23</v>
      </c>
      <c r="B24" s="17" t="s">
        <v>31</v>
      </c>
      <c r="C24" s="17" t="s">
        <v>10</v>
      </c>
      <c r="D24" s="29" t="s">
        <v>71</v>
      </c>
      <c r="E24" s="52" t="s">
        <v>461</v>
      </c>
      <c r="F24" s="52" t="s">
        <v>462</v>
      </c>
      <c r="G24" s="52" t="s">
        <v>467</v>
      </c>
      <c r="H24" s="51" t="str">
        <f t="shared" si="0"/>
        <v>5600 Békéscsaba, Gyulai út 53-57.</v>
      </c>
      <c r="I24" s="62" t="s">
        <v>1151</v>
      </c>
      <c r="J24" s="182" t="s">
        <v>1152</v>
      </c>
    </row>
    <row r="25" spans="1:10" x14ac:dyDescent="0.25">
      <c r="A25" s="20">
        <v>24</v>
      </c>
      <c r="B25" s="17" t="s">
        <v>32</v>
      </c>
      <c r="C25" s="17" t="s">
        <v>2</v>
      </c>
      <c r="D25" s="29" t="s">
        <v>72</v>
      </c>
      <c r="E25" s="52" t="s">
        <v>461</v>
      </c>
      <c r="F25" s="52" t="s">
        <v>462</v>
      </c>
      <c r="G25" s="52" t="s">
        <v>468</v>
      </c>
      <c r="H25" s="51" t="str">
        <f t="shared" si="0"/>
        <v>5600 Békéscsaba, Puskin tér 1.</v>
      </c>
      <c r="J25" s="182" t="s">
        <v>1153</v>
      </c>
    </row>
    <row r="26" spans="1:10" x14ac:dyDescent="0.25">
      <c r="A26" s="20">
        <v>25</v>
      </c>
      <c r="B26" s="17" t="s">
        <v>33</v>
      </c>
      <c r="C26" s="17" t="s">
        <v>13</v>
      </c>
      <c r="D26" s="29" t="s">
        <v>73</v>
      </c>
      <c r="E26" s="52" t="s">
        <v>461</v>
      </c>
      <c r="F26" s="52" t="s">
        <v>462</v>
      </c>
      <c r="G26" s="52" t="s">
        <v>469</v>
      </c>
      <c r="H26" s="51" t="str">
        <f t="shared" si="0"/>
        <v>5600 Békéscsaba, Deák utca 6.</v>
      </c>
      <c r="J26" s="182" t="s">
        <v>1154</v>
      </c>
    </row>
    <row r="27" spans="1:10" x14ac:dyDescent="0.25">
      <c r="A27" s="20">
        <v>26</v>
      </c>
      <c r="B27" s="17" t="s">
        <v>60</v>
      </c>
      <c r="C27" s="17" t="s">
        <v>7</v>
      </c>
      <c r="D27" s="29" t="s">
        <v>74</v>
      </c>
      <c r="E27" s="52" t="s">
        <v>461</v>
      </c>
      <c r="F27" s="52" t="s">
        <v>462</v>
      </c>
      <c r="G27" s="52" t="s">
        <v>470</v>
      </c>
      <c r="H27" s="51" t="str">
        <f t="shared" si="0"/>
        <v>5600 Békéscsaba, Gyulai út 32.</v>
      </c>
      <c r="J27" s="182" t="s">
        <v>1155</v>
      </c>
    </row>
    <row r="28" spans="1:10" x14ac:dyDescent="0.25">
      <c r="A28" s="20">
        <v>27</v>
      </c>
      <c r="B28" s="21" t="s">
        <v>34</v>
      </c>
      <c r="C28" s="21" t="s">
        <v>10</v>
      </c>
      <c r="D28" s="30" t="s">
        <v>75</v>
      </c>
      <c r="E28" s="52" t="s">
        <v>471</v>
      </c>
      <c r="F28" s="52" t="s">
        <v>472</v>
      </c>
      <c r="G28" s="52" t="s">
        <v>473</v>
      </c>
      <c r="H28" s="51" t="str">
        <f t="shared" si="0"/>
        <v>4100 Berettyóújfalu, Kossuth Lajos utca 35.</v>
      </c>
      <c r="J28" s="182" t="s">
        <v>1156</v>
      </c>
    </row>
    <row r="29" spans="1:10" x14ac:dyDescent="0.25">
      <c r="A29" s="20">
        <v>28</v>
      </c>
      <c r="B29" s="17" t="s">
        <v>35</v>
      </c>
      <c r="C29" s="17" t="s">
        <v>2</v>
      </c>
      <c r="D29" s="30" t="s">
        <v>76</v>
      </c>
      <c r="E29" s="52" t="s">
        <v>471</v>
      </c>
      <c r="F29" s="52" t="s">
        <v>472</v>
      </c>
      <c r="G29" s="52" t="s">
        <v>474</v>
      </c>
      <c r="H29" s="51" t="str">
        <f t="shared" si="0"/>
        <v>4100 Berettyóújfalu, Honvéd utca 11.</v>
      </c>
      <c r="J29" s="182" t="s">
        <v>1157</v>
      </c>
    </row>
    <row r="30" spans="1:10" x14ac:dyDescent="0.25">
      <c r="A30" s="20">
        <v>29</v>
      </c>
      <c r="B30" s="17" t="s">
        <v>36</v>
      </c>
      <c r="C30" s="17" t="s">
        <v>12</v>
      </c>
      <c r="D30" s="30" t="s">
        <v>421</v>
      </c>
      <c r="E30" s="52" t="s">
        <v>475</v>
      </c>
      <c r="F30" s="52" t="s">
        <v>476</v>
      </c>
      <c r="G30" s="52" t="s">
        <v>477</v>
      </c>
      <c r="H30" s="51" t="str">
        <f t="shared" si="0"/>
        <v>4110 Biharkeresztes, Ady Endre utca 2.</v>
      </c>
      <c r="J30" s="182" t="s">
        <v>1158</v>
      </c>
    </row>
    <row r="31" spans="1:10" x14ac:dyDescent="0.25">
      <c r="A31" s="20">
        <v>30</v>
      </c>
      <c r="B31" s="17" t="s">
        <v>37</v>
      </c>
      <c r="C31" s="17" t="s">
        <v>9</v>
      </c>
      <c r="D31" s="30" t="s">
        <v>77</v>
      </c>
      <c r="E31" s="52" t="s">
        <v>478</v>
      </c>
      <c r="F31" s="52" t="s">
        <v>479</v>
      </c>
      <c r="G31" s="52" t="s">
        <v>480</v>
      </c>
      <c r="H31" s="51" t="str">
        <f t="shared" si="0"/>
        <v>4200 Hajdúszoboszló, József Attila utca 25/C.</v>
      </c>
      <c r="J31" s="182" t="s">
        <v>1159</v>
      </c>
    </row>
    <row r="32" spans="1:10" x14ac:dyDescent="0.25">
      <c r="A32" s="20">
        <v>31</v>
      </c>
      <c r="B32" s="17" t="s">
        <v>38</v>
      </c>
      <c r="C32" s="17" t="s">
        <v>5</v>
      </c>
      <c r="D32" s="30" t="s">
        <v>78</v>
      </c>
      <c r="E32" s="52" t="s">
        <v>481</v>
      </c>
      <c r="F32" s="52" t="s">
        <v>482</v>
      </c>
      <c r="G32" s="52" t="s">
        <v>483</v>
      </c>
      <c r="H32" s="51" t="str">
        <f t="shared" si="0"/>
        <v>4080 Hajdúnánás, Baross utca 11.</v>
      </c>
      <c r="J32" s="182" t="s">
        <v>1160</v>
      </c>
    </row>
    <row r="33" spans="1:10" x14ac:dyDescent="0.25">
      <c r="A33" s="20">
        <v>32</v>
      </c>
      <c r="B33" s="17" t="s">
        <v>39</v>
      </c>
      <c r="C33" s="17" t="s">
        <v>63</v>
      </c>
      <c r="D33" s="30" t="s">
        <v>79</v>
      </c>
      <c r="E33" s="52" t="s">
        <v>471</v>
      </c>
      <c r="F33" s="52" t="s">
        <v>472</v>
      </c>
      <c r="G33" s="52" t="s">
        <v>484</v>
      </c>
      <c r="H33" s="51" t="str">
        <f t="shared" si="0"/>
        <v>4100 Berettyóújfalu, Eötvös utca 1.</v>
      </c>
      <c r="J33" s="182" t="s">
        <v>1161</v>
      </c>
    </row>
    <row r="34" spans="1:10" x14ac:dyDescent="0.25">
      <c r="A34" s="20">
        <v>33</v>
      </c>
      <c r="B34" s="17" t="s">
        <v>40</v>
      </c>
      <c r="C34" s="17" t="s">
        <v>4</v>
      </c>
      <c r="D34" s="30" t="s">
        <v>80</v>
      </c>
      <c r="E34" s="52" t="s">
        <v>485</v>
      </c>
      <c r="F34" s="52" t="s">
        <v>486</v>
      </c>
      <c r="G34" s="52" t="s">
        <v>487</v>
      </c>
      <c r="H34" s="51" t="str">
        <f t="shared" si="0"/>
        <v>4090 Polgár, Kiss Ernő út 10.</v>
      </c>
      <c r="J34" s="182" t="s">
        <v>1162</v>
      </c>
    </row>
    <row r="35" spans="1:10" x14ac:dyDescent="0.25">
      <c r="A35" s="20">
        <v>34</v>
      </c>
      <c r="B35" s="17" t="s">
        <v>41</v>
      </c>
      <c r="C35" s="17" t="s">
        <v>2</v>
      </c>
      <c r="D35" s="30" t="s">
        <v>81</v>
      </c>
      <c r="E35" s="52" t="s">
        <v>488</v>
      </c>
      <c r="F35" s="52" t="s">
        <v>489</v>
      </c>
      <c r="G35" s="52" t="s">
        <v>490</v>
      </c>
      <c r="H35" s="51" t="str">
        <f t="shared" si="0"/>
        <v>4150 Püspökladány, Gagarin utca 2.</v>
      </c>
      <c r="J35" s="182" t="s">
        <v>1163</v>
      </c>
    </row>
    <row r="36" spans="1:10" x14ac:dyDescent="0.25">
      <c r="A36" s="20">
        <v>35</v>
      </c>
      <c r="B36" s="21" t="s">
        <v>56</v>
      </c>
      <c r="C36" s="21" t="s">
        <v>51</v>
      </c>
      <c r="D36" s="30" t="s">
        <v>82</v>
      </c>
      <c r="E36" s="52" t="s">
        <v>478</v>
      </c>
      <c r="F36" s="52" t="s">
        <v>479</v>
      </c>
      <c r="G36" s="52" t="s">
        <v>491</v>
      </c>
      <c r="H36" s="51" t="str">
        <f t="shared" si="0"/>
        <v>4200 Hajdúszoboszló, Gönczy Pál utca 15-17.</v>
      </c>
      <c r="J36" s="182" t="s">
        <v>1164</v>
      </c>
    </row>
    <row r="37" spans="1:10" x14ac:dyDescent="0.25">
      <c r="A37" s="20">
        <v>36</v>
      </c>
      <c r="B37" s="17" t="s">
        <v>42</v>
      </c>
      <c r="C37" s="17" t="s">
        <v>53</v>
      </c>
      <c r="D37" s="30" t="s">
        <v>83</v>
      </c>
      <c r="E37" s="52" t="s">
        <v>492</v>
      </c>
      <c r="F37" s="52" t="s">
        <v>493</v>
      </c>
      <c r="G37" s="52" t="s">
        <v>494</v>
      </c>
      <c r="H37" s="51" t="str">
        <f t="shared" si="0"/>
        <v>4242 Hajdúhadház, Bocskai tér 6.</v>
      </c>
      <c r="J37" s="182" t="s">
        <v>1165</v>
      </c>
    </row>
    <row r="38" spans="1:10" x14ac:dyDescent="0.25">
      <c r="A38" s="20">
        <v>37</v>
      </c>
      <c r="B38" s="17" t="s">
        <v>61</v>
      </c>
      <c r="C38" s="17" t="s">
        <v>11</v>
      </c>
      <c r="D38" s="30" t="s">
        <v>84</v>
      </c>
      <c r="E38" s="52" t="s">
        <v>495</v>
      </c>
      <c r="F38" s="52" t="s">
        <v>496</v>
      </c>
      <c r="G38" s="52" t="s">
        <v>497</v>
      </c>
      <c r="H38" s="51" t="str">
        <f t="shared" si="0"/>
        <v>4060 Balmazújváros, Batthyány utca 7.</v>
      </c>
      <c r="J38" s="182" t="s">
        <v>1166</v>
      </c>
    </row>
    <row r="39" spans="1:10" x14ac:dyDescent="0.25">
      <c r="A39" s="20">
        <v>38</v>
      </c>
      <c r="B39" s="17" t="s">
        <v>43</v>
      </c>
      <c r="C39" s="17" t="s">
        <v>8</v>
      </c>
      <c r="D39" s="30" t="s">
        <v>85</v>
      </c>
      <c r="E39" s="52" t="s">
        <v>498</v>
      </c>
      <c r="F39" s="52" t="s">
        <v>499</v>
      </c>
      <c r="G39" s="52" t="s">
        <v>500</v>
      </c>
      <c r="H39" s="51" t="str">
        <f t="shared" si="0"/>
        <v>4220 Hajdúböszörmény, Enyingi Török Bálint utca 5/A.</v>
      </c>
      <c r="J39" s="182" t="s">
        <v>1167</v>
      </c>
    </row>
    <row r="40" spans="1:10" x14ac:dyDescent="0.25">
      <c r="A40" s="20">
        <v>39</v>
      </c>
      <c r="B40" s="17" t="s">
        <v>57</v>
      </c>
      <c r="C40" s="17" t="s">
        <v>52</v>
      </c>
      <c r="D40" s="29" t="s">
        <v>88</v>
      </c>
      <c r="E40" s="52" t="s">
        <v>501</v>
      </c>
      <c r="F40" s="52" t="s">
        <v>3</v>
      </c>
      <c r="G40" s="52" t="s">
        <v>502</v>
      </c>
      <c r="H40" s="51" t="str">
        <f t="shared" si="0"/>
        <v>1174 Budapest, Széchenyi utca 9-11.</v>
      </c>
      <c r="J40" s="182" t="s">
        <v>1168</v>
      </c>
    </row>
    <row r="41" spans="1:10" x14ac:dyDescent="0.25">
      <c r="A41" s="20">
        <v>40</v>
      </c>
      <c r="B41" s="22" t="s">
        <v>44</v>
      </c>
      <c r="C41" s="22" t="s">
        <v>12</v>
      </c>
      <c r="D41" s="29" t="s">
        <v>89</v>
      </c>
      <c r="E41" s="52" t="s">
        <v>503</v>
      </c>
      <c r="F41" s="52" t="s">
        <v>3</v>
      </c>
      <c r="G41" s="52" t="s">
        <v>504</v>
      </c>
      <c r="H41" s="51" t="str">
        <f t="shared" si="0"/>
        <v>1074 Budapest, Dohány utca 65.</v>
      </c>
      <c r="J41" s="182" t="s">
        <v>1169</v>
      </c>
    </row>
    <row r="42" spans="1:10" x14ac:dyDescent="0.25">
      <c r="A42" s="20">
        <v>41</v>
      </c>
      <c r="B42" s="17" t="s">
        <v>45</v>
      </c>
      <c r="C42" s="17" t="s">
        <v>13</v>
      </c>
      <c r="D42" s="29" t="s">
        <v>90</v>
      </c>
      <c r="E42" s="52" t="s">
        <v>505</v>
      </c>
      <c r="F42" s="52" t="s">
        <v>3</v>
      </c>
      <c r="G42" s="52" t="s">
        <v>506</v>
      </c>
      <c r="H42" s="51" t="str">
        <f t="shared" si="0"/>
        <v>1047 Budapest, Baross utca 72.</v>
      </c>
      <c r="J42" s="182" t="s">
        <v>1170</v>
      </c>
    </row>
    <row r="43" spans="1:10" ht="15" x14ac:dyDescent="0.25">
      <c r="A43" s="5"/>
      <c r="B43" s="7"/>
      <c r="C43" s="7"/>
      <c r="D43" s="30" t="s">
        <v>360</v>
      </c>
      <c r="E43" s="52" t="s">
        <v>507</v>
      </c>
      <c r="F43" s="52" t="s">
        <v>3</v>
      </c>
      <c r="G43" s="52" t="s">
        <v>508</v>
      </c>
      <c r="H43" s="51" t="str">
        <f t="shared" si="0"/>
        <v>1126 Budapest, Márvány utca 32.</v>
      </c>
      <c r="J43" s="182" t="s">
        <v>1171</v>
      </c>
    </row>
    <row r="44" spans="1:10" ht="15" x14ac:dyDescent="0.25">
      <c r="A44" s="5"/>
      <c r="B44" s="7"/>
      <c r="C44" s="7"/>
      <c r="D44" s="30" t="s">
        <v>91</v>
      </c>
      <c r="E44" s="52" t="s">
        <v>507</v>
      </c>
      <c r="F44" s="52" t="s">
        <v>3</v>
      </c>
      <c r="G44" s="52" t="s">
        <v>508</v>
      </c>
      <c r="H44" s="51" t="str">
        <f t="shared" si="0"/>
        <v>1126 Budapest, Márvány utca 32.</v>
      </c>
      <c r="J44" s="182" t="s">
        <v>1172</v>
      </c>
    </row>
    <row r="45" spans="1:10" ht="15" x14ac:dyDescent="0.25">
      <c r="A45" s="5"/>
      <c r="B45" s="7"/>
      <c r="C45" s="7"/>
      <c r="D45" s="29" t="s">
        <v>92</v>
      </c>
      <c r="E45" s="52" t="s">
        <v>509</v>
      </c>
      <c r="F45" s="52" t="s">
        <v>3</v>
      </c>
      <c r="G45" s="52" t="s">
        <v>510</v>
      </c>
      <c r="H45" s="51" t="str">
        <f t="shared" si="0"/>
        <v>1215 Budapest, Csete Balázs utca 6-8.</v>
      </c>
    </row>
    <row r="46" spans="1:10" ht="15" x14ac:dyDescent="0.25">
      <c r="A46" s="5"/>
      <c r="B46" s="7"/>
      <c r="C46" s="7"/>
      <c r="D46" s="29" t="s">
        <v>87</v>
      </c>
      <c r="E46" s="52" t="s">
        <v>511</v>
      </c>
      <c r="F46" s="52" t="s">
        <v>3</v>
      </c>
      <c r="G46" s="52" t="s">
        <v>512</v>
      </c>
      <c r="H46" s="51" t="str">
        <f t="shared" si="0"/>
        <v>1134 Budapest, Huba utca 7.</v>
      </c>
    </row>
    <row r="47" spans="1:10" ht="15" x14ac:dyDescent="0.25">
      <c r="A47" s="6"/>
      <c r="B47" s="7"/>
      <c r="C47" s="7"/>
      <c r="D47" s="29" t="s">
        <v>86</v>
      </c>
      <c r="E47" s="52" t="s">
        <v>513</v>
      </c>
      <c r="F47" s="52" t="s">
        <v>3</v>
      </c>
      <c r="G47" s="52" t="s">
        <v>514</v>
      </c>
      <c r="H47" s="51" t="str">
        <f t="shared" si="0"/>
        <v>1106 Budapest, Maglódi út 8.</v>
      </c>
    </row>
    <row r="48" spans="1:10" ht="15" x14ac:dyDescent="0.25">
      <c r="A48" s="5"/>
      <c r="B48" s="7"/>
      <c r="C48" s="7"/>
      <c r="D48" s="29" t="s">
        <v>93</v>
      </c>
      <c r="E48" s="52" t="s">
        <v>515</v>
      </c>
      <c r="F48" s="52" t="s">
        <v>3</v>
      </c>
      <c r="G48" s="52" t="s">
        <v>516</v>
      </c>
      <c r="H48" s="51" t="str">
        <f t="shared" si="0"/>
        <v>1091 Budapest, Ifjúmunkás utca 31.</v>
      </c>
    </row>
    <row r="49" spans="1:8" ht="15" x14ac:dyDescent="0.25">
      <c r="A49" s="5"/>
      <c r="B49" s="7"/>
      <c r="C49" s="7"/>
      <c r="D49" s="29" t="s">
        <v>94</v>
      </c>
      <c r="E49" s="52" t="s">
        <v>517</v>
      </c>
      <c r="F49" s="52" t="s">
        <v>3</v>
      </c>
      <c r="G49" s="52" t="s">
        <v>518</v>
      </c>
      <c r="H49" s="51" t="str">
        <f t="shared" si="0"/>
        <v>1011 Budapest, Ponty utca 3.</v>
      </c>
    </row>
    <row r="50" spans="1:8" ht="15" x14ac:dyDescent="0.25">
      <c r="A50" s="6"/>
      <c r="B50" s="7"/>
      <c r="C50" s="7"/>
      <c r="D50" s="29" t="s">
        <v>95</v>
      </c>
      <c r="E50" s="52" t="s">
        <v>519</v>
      </c>
      <c r="F50" s="52" t="s">
        <v>3</v>
      </c>
      <c r="G50" s="52" t="s">
        <v>520</v>
      </c>
      <c r="H50" s="51" t="str">
        <f t="shared" si="0"/>
        <v>1075 Budapest, Wesselényi utca 38.</v>
      </c>
    </row>
    <row r="51" spans="1:8" ht="15" x14ac:dyDescent="0.25">
      <c r="A51" s="5"/>
      <c r="B51" s="7"/>
      <c r="C51" s="7"/>
      <c r="D51" s="29" t="s">
        <v>96</v>
      </c>
      <c r="E51" s="52" t="s">
        <v>521</v>
      </c>
      <c r="F51" s="52" t="s">
        <v>3</v>
      </c>
      <c r="G51" s="52" t="s">
        <v>522</v>
      </c>
      <c r="H51" s="51" t="str">
        <f t="shared" si="0"/>
        <v>1139 Budapest, Váci út 89.</v>
      </c>
    </row>
    <row r="52" spans="1:8" ht="15" x14ac:dyDescent="0.25">
      <c r="A52" s="5"/>
      <c r="B52" s="7"/>
      <c r="C52" s="7"/>
      <c r="D52" s="29" t="s">
        <v>97</v>
      </c>
      <c r="E52" s="52" t="s">
        <v>513</v>
      </c>
      <c r="F52" s="52" t="s">
        <v>3</v>
      </c>
      <c r="G52" s="52" t="s">
        <v>523</v>
      </c>
      <c r="H52" s="51" t="str">
        <f t="shared" si="0"/>
        <v>1106 Budapest, Gyakorló utca 21-23.</v>
      </c>
    </row>
    <row r="53" spans="1:8" ht="15" x14ac:dyDescent="0.25">
      <c r="A53" s="6"/>
      <c r="B53" s="7"/>
      <c r="C53" s="7"/>
      <c r="D53" s="29" t="s">
        <v>98</v>
      </c>
      <c r="E53" s="52" t="s">
        <v>524</v>
      </c>
      <c r="F53" s="52" t="s">
        <v>3</v>
      </c>
      <c r="G53" s="52" t="s">
        <v>525</v>
      </c>
      <c r="H53" s="51" t="str">
        <f t="shared" si="0"/>
        <v>1201 Budapest, Vörösmarty utca 30.</v>
      </c>
    </row>
    <row r="54" spans="1:8" ht="15" x14ac:dyDescent="0.25">
      <c r="A54" s="5"/>
      <c r="B54" s="7"/>
      <c r="C54" s="7"/>
      <c r="D54" s="29" t="s">
        <v>99</v>
      </c>
      <c r="E54" s="52" t="s">
        <v>526</v>
      </c>
      <c r="F54" s="52" t="s">
        <v>3</v>
      </c>
      <c r="G54" s="52" t="s">
        <v>527</v>
      </c>
      <c r="H54" s="51" t="str">
        <f t="shared" si="0"/>
        <v>1184 Budapest, Hengersor utca 34.</v>
      </c>
    </row>
    <row r="55" spans="1:8" ht="15" x14ac:dyDescent="0.25">
      <c r="A55" s="5"/>
      <c r="B55" s="7"/>
      <c r="C55" s="7"/>
      <c r="D55" s="29" t="s">
        <v>100</v>
      </c>
      <c r="E55" s="52" t="s">
        <v>528</v>
      </c>
      <c r="F55" s="52" t="s">
        <v>3</v>
      </c>
      <c r="G55" s="52" t="s">
        <v>529</v>
      </c>
      <c r="H55" s="51" t="str">
        <f t="shared" si="0"/>
        <v>1087 Budapest, Szörény utca 2-4.</v>
      </c>
    </row>
    <row r="56" spans="1:8" ht="15" x14ac:dyDescent="0.25">
      <c r="A56" s="6"/>
      <c r="B56" s="7"/>
      <c r="C56" s="7"/>
      <c r="D56" s="29" t="s">
        <v>101</v>
      </c>
      <c r="E56" s="52" t="s">
        <v>530</v>
      </c>
      <c r="F56" s="52" t="s">
        <v>3</v>
      </c>
      <c r="G56" s="52" t="s">
        <v>531</v>
      </c>
      <c r="H56" s="51" t="str">
        <f t="shared" si="0"/>
        <v>1088 Budapest, Vas utca 9-11.</v>
      </c>
    </row>
    <row r="57" spans="1:8" ht="15" x14ac:dyDescent="0.25">
      <c r="A57" s="5"/>
      <c r="B57" s="7"/>
      <c r="C57" s="7"/>
      <c r="D57" s="29" t="s">
        <v>102</v>
      </c>
      <c r="E57" s="52" t="s">
        <v>532</v>
      </c>
      <c r="F57" s="52" t="s">
        <v>3</v>
      </c>
      <c r="G57" s="52" t="s">
        <v>533</v>
      </c>
      <c r="H57" s="51" t="str">
        <f t="shared" si="0"/>
        <v>1095 Budapest, Mester utca 56-58.</v>
      </c>
    </row>
    <row r="58" spans="1:8" ht="15" x14ac:dyDescent="0.25">
      <c r="A58" s="5"/>
      <c r="B58" s="7"/>
      <c r="C58" s="7"/>
      <c r="D58" s="29" t="s">
        <v>103</v>
      </c>
      <c r="E58" s="52" t="s">
        <v>532</v>
      </c>
      <c r="F58" s="52" t="s">
        <v>3</v>
      </c>
      <c r="G58" s="52" t="s">
        <v>534</v>
      </c>
      <c r="H58" s="51" t="str">
        <f t="shared" si="0"/>
        <v>1095 Budapest, Mester utca 23.</v>
      </c>
    </row>
    <row r="59" spans="1:8" ht="15" x14ac:dyDescent="0.25">
      <c r="A59" s="6"/>
      <c r="B59" s="7"/>
      <c r="C59" s="7"/>
      <c r="D59" s="29" t="s">
        <v>104</v>
      </c>
      <c r="E59" s="52" t="s">
        <v>535</v>
      </c>
      <c r="F59" s="52" t="s">
        <v>3</v>
      </c>
      <c r="G59" s="52" t="s">
        <v>536</v>
      </c>
      <c r="H59" s="51" t="str">
        <f t="shared" si="0"/>
        <v>1064 Budapest, Szondi utca 41.</v>
      </c>
    </row>
    <row r="60" spans="1:8" ht="15" x14ac:dyDescent="0.25">
      <c r="A60" s="5"/>
      <c r="B60" s="7"/>
      <c r="C60" s="7"/>
      <c r="D60" s="29" t="s">
        <v>105</v>
      </c>
      <c r="E60" s="52" t="s">
        <v>537</v>
      </c>
      <c r="F60" s="52" t="s">
        <v>3</v>
      </c>
      <c r="G60" s="52" t="s">
        <v>538</v>
      </c>
      <c r="H60" s="51" t="str">
        <f t="shared" si="0"/>
        <v>1039 Budapest, Hatvany Lajos utca 7.</v>
      </c>
    </row>
    <row r="61" spans="1:8" ht="15" x14ac:dyDescent="0.25">
      <c r="A61" s="5"/>
      <c r="B61" s="7"/>
      <c r="C61" s="7"/>
      <c r="D61" s="29" t="s">
        <v>106</v>
      </c>
      <c r="E61" s="52" t="s">
        <v>539</v>
      </c>
      <c r="F61" s="52" t="s">
        <v>3</v>
      </c>
      <c r="G61" s="52" t="s">
        <v>540</v>
      </c>
      <c r="H61" s="51" t="str">
        <f t="shared" si="0"/>
        <v>1212 Budapest, Széchenyi utca 95.</v>
      </c>
    </row>
    <row r="62" spans="1:8" ht="15" x14ac:dyDescent="0.25">
      <c r="A62" s="6"/>
      <c r="B62" s="7"/>
      <c r="C62" s="7"/>
      <c r="D62" s="29" t="s">
        <v>107</v>
      </c>
      <c r="E62" s="52" t="s">
        <v>541</v>
      </c>
      <c r="F62" s="52" t="s">
        <v>3</v>
      </c>
      <c r="G62" s="52" t="s">
        <v>542</v>
      </c>
      <c r="H62" s="51" t="str">
        <f t="shared" si="0"/>
        <v>1072 Budapest, Nyár utca 9.</v>
      </c>
    </row>
    <row r="63" spans="1:8" ht="15" x14ac:dyDescent="0.25">
      <c r="A63" s="5"/>
      <c r="B63" s="7"/>
      <c r="C63" s="7"/>
      <c r="D63" s="29" t="s">
        <v>108</v>
      </c>
      <c r="E63" s="52" t="s">
        <v>543</v>
      </c>
      <c r="F63" s="52" t="s">
        <v>3</v>
      </c>
      <c r="G63" s="52" t="s">
        <v>544</v>
      </c>
      <c r="H63" s="51" t="str">
        <f t="shared" si="0"/>
        <v>1138 Budapest, Váci út 179-183.</v>
      </c>
    </row>
    <row r="64" spans="1:8" ht="15" x14ac:dyDescent="0.25">
      <c r="A64" s="5"/>
      <c r="B64" s="7"/>
      <c r="C64" s="7"/>
      <c r="D64" s="29" t="s">
        <v>109</v>
      </c>
      <c r="E64" s="52" t="s">
        <v>545</v>
      </c>
      <c r="F64" s="52" t="s">
        <v>3</v>
      </c>
      <c r="G64" s="52" t="s">
        <v>546</v>
      </c>
      <c r="H64" s="51" t="str">
        <f t="shared" si="0"/>
        <v>1157 Budapest, Árendás köz 8.</v>
      </c>
    </row>
    <row r="65" spans="1:8" ht="15" x14ac:dyDescent="0.25">
      <c r="A65" s="6"/>
      <c r="B65" s="7"/>
      <c r="C65" s="7"/>
      <c r="D65" s="29" t="s">
        <v>110</v>
      </c>
      <c r="E65" s="52" t="s">
        <v>547</v>
      </c>
      <c r="F65" s="52" t="s">
        <v>3</v>
      </c>
      <c r="G65" s="52" t="s">
        <v>548</v>
      </c>
      <c r="H65" s="51" t="str">
        <f t="shared" si="0"/>
        <v>1165 Budapest, Arany János utca 55.</v>
      </c>
    </row>
    <row r="66" spans="1:8" ht="15" x14ac:dyDescent="0.25">
      <c r="A66" s="5"/>
      <c r="B66" s="7"/>
      <c r="C66" s="7"/>
      <c r="D66" s="29" t="s">
        <v>111</v>
      </c>
      <c r="E66" s="52" t="s">
        <v>549</v>
      </c>
      <c r="F66" s="52" t="s">
        <v>3</v>
      </c>
      <c r="G66" s="52" t="s">
        <v>550</v>
      </c>
      <c r="H66" s="51" t="str">
        <f t="shared" si="0"/>
        <v>1204 Budapest, Török Flóris utca 89.</v>
      </c>
    </row>
    <row r="67" spans="1:8" ht="15" x14ac:dyDescent="0.25">
      <c r="A67" s="5"/>
      <c r="B67" s="7"/>
      <c r="C67" s="7"/>
      <c r="D67" s="29" t="s">
        <v>361</v>
      </c>
      <c r="E67" s="52" t="s">
        <v>532</v>
      </c>
      <c r="F67" s="52" t="s">
        <v>3</v>
      </c>
      <c r="G67" s="52" t="s">
        <v>551</v>
      </c>
      <c r="H67" s="51" t="str">
        <f t="shared" ref="H67:H129" si="1">E67&amp;" "&amp;F67&amp;", "&amp;G67</f>
        <v>1095 Budapest, Mester utca 60-62.</v>
      </c>
    </row>
    <row r="68" spans="1:8" ht="15" x14ac:dyDescent="0.25">
      <c r="A68" s="6"/>
      <c r="B68" s="7"/>
      <c r="C68" s="7"/>
      <c r="D68" s="29" t="s">
        <v>112</v>
      </c>
      <c r="E68" s="52" t="s">
        <v>552</v>
      </c>
      <c r="F68" s="52" t="s">
        <v>3</v>
      </c>
      <c r="G68" s="52" t="s">
        <v>553</v>
      </c>
      <c r="H68" s="51" t="str">
        <f t="shared" si="1"/>
        <v>1195 Budapest, Üllői út 303.</v>
      </c>
    </row>
    <row r="69" spans="1:8" ht="15" x14ac:dyDescent="0.25">
      <c r="A69" s="5"/>
      <c r="B69" s="7"/>
      <c r="C69" s="7"/>
      <c r="D69" s="29" t="s">
        <v>113</v>
      </c>
      <c r="E69" s="52" t="s">
        <v>543</v>
      </c>
      <c r="F69" s="52" t="s">
        <v>3</v>
      </c>
      <c r="G69" s="52" t="s">
        <v>554</v>
      </c>
      <c r="H69" s="51" t="str">
        <f t="shared" si="1"/>
        <v>1138 Budapest, Váci út 107.</v>
      </c>
    </row>
    <row r="70" spans="1:8" ht="15" x14ac:dyDescent="0.25">
      <c r="A70" s="5"/>
      <c r="B70" s="7"/>
      <c r="C70" s="7"/>
      <c r="D70" s="29" t="s">
        <v>114</v>
      </c>
      <c r="E70" s="52" t="s">
        <v>555</v>
      </c>
      <c r="F70" s="52" t="s">
        <v>3</v>
      </c>
      <c r="G70" s="52" t="s">
        <v>556</v>
      </c>
      <c r="H70" s="51" t="str">
        <f t="shared" si="1"/>
        <v>1211 Budapest, Kossuth Lajos utca 12.</v>
      </c>
    </row>
    <row r="71" spans="1:8" ht="15" x14ac:dyDescent="0.25">
      <c r="A71" s="6"/>
      <c r="B71" s="7"/>
      <c r="C71" s="7"/>
      <c r="D71" s="29" t="s">
        <v>115</v>
      </c>
      <c r="E71" s="52" t="s">
        <v>557</v>
      </c>
      <c r="F71" s="52" t="s">
        <v>3</v>
      </c>
      <c r="G71" s="52" t="s">
        <v>558</v>
      </c>
      <c r="H71" s="51" t="str">
        <f t="shared" si="1"/>
        <v>1131 Budapest, Jász utca 155.</v>
      </c>
    </row>
    <row r="72" spans="1:8" ht="15" x14ac:dyDescent="0.25">
      <c r="A72" s="5"/>
      <c r="B72" s="7"/>
      <c r="C72" s="7"/>
      <c r="D72" s="29" t="s">
        <v>116</v>
      </c>
      <c r="E72" s="52" t="s">
        <v>559</v>
      </c>
      <c r="F72" s="52" t="s">
        <v>3</v>
      </c>
      <c r="G72" s="52" t="s">
        <v>560</v>
      </c>
      <c r="H72" s="51" t="str">
        <f t="shared" si="1"/>
        <v>1118 Budapest, Rétköz utca 39.</v>
      </c>
    </row>
    <row r="73" spans="1:8" ht="15" x14ac:dyDescent="0.25">
      <c r="A73" s="5"/>
      <c r="B73" s="8"/>
      <c r="C73" s="8"/>
      <c r="D73" s="29" t="s">
        <v>117</v>
      </c>
      <c r="E73" s="52" t="s">
        <v>561</v>
      </c>
      <c r="F73" s="52" t="s">
        <v>3</v>
      </c>
      <c r="G73" s="52" t="s">
        <v>562</v>
      </c>
      <c r="H73" s="51" t="str">
        <f t="shared" si="1"/>
        <v>1117 Budapest, Fehérvári út 10.</v>
      </c>
    </row>
    <row r="74" spans="1:8" ht="15" x14ac:dyDescent="0.25">
      <c r="A74" s="6"/>
      <c r="B74" s="8"/>
      <c r="C74" s="8"/>
      <c r="D74" s="29" t="s">
        <v>118</v>
      </c>
      <c r="E74" s="52" t="s">
        <v>563</v>
      </c>
      <c r="F74" s="52" t="s">
        <v>3</v>
      </c>
      <c r="G74" s="52" t="s">
        <v>564</v>
      </c>
      <c r="H74" s="51" t="str">
        <f t="shared" si="1"/>
        <v>1097 Budapest, Timót utca 3.</v>
      </c>
    </row>
    <row r="75" spans="1:8" ht="15" x14ac:dyDescent="0.25">
      <c r="A75" s="5"/>
      <c r="B75" s="8"/>
      <c r="C75" s="8"/>
      <c r="D75" s="31" t="s">
        <v>119</v>
      </c>
      <c r="E75" s="52" t="s">
        <v>565</v>
      </c>
      <c r="F75" s="52" t="s">
        <v>3</v>
      </c>
      <c r="G75" s="52" t="s">
        <v>473</v>
      </c>
      <c r="H75" s="51" t="str">
        <f t="shared" si="1"/>
        <v>1203 Budapest, Kossuth Lajos utca 35.</v>
      </c>
    </row>
    <row r="76" spans="1:8" ht="15" x14ac:dyDescent="0.25">
      <c r="A76" s="5"/>
      <c r="B76" s="8"/>
      <c r="C76" s="8"/>
      <c r="D76" s="29" t="s">
        <v>362</v>
      </c>
      <c r="E76" s="52" t="s">
        <v>563</v>
      </c>
      <c r="F76" s="52" t="s">
        <v>3</v>
      </c>
      <c r="G76" s="52" t="s">
        <v>566</v>
      </c>
      <c r="H76" s="51" t="str">
        <f t="shared" si="1"/>
        <v>1097 Budapest, Ecseri út 7.</v>
      </c>
    </row>
    <row r="77" spans="1:8" ht="15" x14ac:dyDescent="0.25">
      <c r="A77" s="6"/>
      <c r="B77" s="8"/>
      <c r="C77" s="8"/>
      <c r="D77" s="31" t="s">
        <v>120</v>
      </c>
      <c r="E77" s="52" t="s">
        <v>567</v>
      </c>
      <c r="F77" s="52" t="s">
        <v>3</v>
      </c>
      <c r="G77" s="52" t="s">
        <v>568</v>
      </c>
      <c r="H77" s="51" t="str">
        <f t="shared" si="1"/>
        <v>1149 Budapest, Egressy út 36.</v>
      </c>
    </row>
    <row r="78" spans="1:8" ht="15" x14ac:dyDescent="0.25">
      <c r="A78" s="5"/>
      <c r="B78" s="8"/>
      <c r="C78" s="8"/>
      <c r="D78" s="30" t="s">
        <v>363</v>
      </c>
      <c r="E78" s="52">
        <v>1083</v>
      </c>
      <c r="F78" s="52" t="s">
        <v>3</v>
      </c>
      <c r="G78" s="52" t="s">
        <v>569</v>
      </c>
      <c r="H78" s="51" t="str">
        <f t="shared" si="1"/>
        <v>1083 Budapest, Práter utca 31.</v>
      </c>
    </row>
    <row r="79" spans="1:8" ht="15" x14ac:dyDescent="0.25">
      <c r="A79" s="5"/>
      <c r="B79" s="8"/>
      <c r="C79" s="8"/>
      <c r="D79" s="183" t="s">
        <v>1819</v>
      </c>
      <c r="E79" s="52" t="s">
        <v>570</v>
      </c>
      <c r="F79" s="52" t="s">
        <v>3</v>
      </c>
      <c r="G79" s="52" t="s">
        <v>571</v>
      </c>
      <c r="H79" s="51" t="str">
        <f t="shared" si="1"/>
        <v>1041 Budapest, Deák Ferenc utca 40.</v>
      </c>
    </row>
    <row r="80" spans="1:8" ht="15" x14ac:dyDescent="0.25">
      <c r="A80" s="6"/>
      <c r="B80" s="8"/>
      <c r="C80" s="8"/>
      <c r="D80" s="31" t="s">
        <v>122</v>
      </c>
      <c r="E80" s="52" t="s">
        <v>572</v>
      </c>
      <c r="F80" s="52" t="s">
        <v>3</v>
      </c>
      <c r="G80" s="52" t="s">
        <v>573</v>
      </c>
      <c r="H80" s="51" t="str">
        <f t="shared" si="1"/>
        <v>1133 Budapest, Vág utca 12-14.</v>
      </c>
    </row>
    <row r="81" spans="1:8" ht="15" x14ac:dyDescent="0.25">
      <c r="A81" s="5"/>
      <c r="B81" s="8"/>
      <c r="C81" s="8"/>
      <c r="D81" s="30" t="s">
        <v>121</v>
      </c>
      <c r="E81" s="52" t="s">
        <v>574</v>
      </c>
      <c r="F81" s="52" t="s">
        <v>3</v>
      </c>
      <c r="G81" s="52" t="s">
        <v>575</v>
      </c>
      <c r="H81" s="51" t="str">
        <f t="shared" si="1"/>
        <v>1089 Budapest, Elnök utca 3.</v>
      </c>
    </row>
    <row r="82" spans="1:8" ht="15" x14ac:dyDescent="0.25">
      <c r="A82" s="5"/>
      <c r="B82" s="8"/>
      <c r="C82" s="8"/>
      <c r="D82" s="30" t="s">
        <v>123</v>
      </c>
      <c r="E82" s="52" t="s">
        <v>576</v>
      </c>
      <c r="F82" s="52" t="s">
        <v>3</v>
      </c>
      <c r="G82" s="52" t="s">
        <v>577</v>
      </c>
      <c r="H82" s="51" t="str">
        <f t="shared" si="1"/>
        <v>1183 Budapest, Thököly út 11.</v>
      </c>
    </row>
    <row r="83" spans="1:8" ht="15" x14ac:dyDescent="0.25">
      <c r="A83" s="6"/>
      <c r="B83" s="8"/>
      <c r="C83" s="8"/>
      <c r="D83" s="30" t="s">
        <v>124</v>
      </c>
      <c r="E83" s="52" t="s">
        <v>528</v>
      </c>
      <c r="F83" s="52" t="s">
        <v>3</v>
      </c>
      <c r="G83" s="52" t="s">
        <v>578</v>
      </c>
      <c r="H83" s="51" t="str">
        <f t="shared" si="1"/>
        <v>1087 Budapest, Mosonyi utca 6.</v>
      </c>
    </row>
    <row r="84" spans="1:8" ht="15" x14ac:dyDescent="0.25">
      <c r="A84" s="5"/>
      <c r="B84" s="8"/>
      <c r="C84" s="8"/>
      <c r="D84" s="30" t="s">
        <v>125</v>
      </c>
      <c r="E84" s="52" t="s">
        <v>539</v>
      </c>
      <c r="F84" s="52" t="s">
        <v>3</v>
      </c>
      <c r="G84" s="52" t="s">
        <v>579</v>
      </c>
      <c r="H84" s="51" t="str">
        <f t="shared" si="1"/>
        <v>1212 Budapest, Petőfi tér 1.</v>
      </c>
    </row>
    <row r="85" spans="1:8" ht="15" x14ac:dyDescent="0.25">
      <c r="A85" s="5"/>
      <c r="B85" s="9"/>
      <c r="C85" s="9"/>
      <c r="D85" s="183" t="s">
        <v>1820</v>
      </c>
      <c r="E85" s="52" t="s">
        <v>580</v>
      </c>
      <c r="F85" s="52" t="s">
        <v>3</v>
      </c>
      <c r="G85" s="52" t="s">
        <v>581</v>
      </c>
      <c r="H85" s="51" t="str">
        <f t="shared" si="1"/>
        <v>1119 Budapest, Leiningen utca 27-35.</v>
      </c>
    </row>
    <row r="86" spans="1:8" ht="15" x14ac:dyDescent="0.25">
      <c r="A86" s="6"/>
      <c r="B86" s="9"/>
      <c r="C86" s="9"/>
      <c r="D86" s="31" t="s">
        <v>126</v>
      </c>
      <c r="E86" s="52" t="s">
        <v>555</v>
      </c>
      <c r="F86" s="52" t="s">
        <v>3</v>
      </c>
      <c r="G86" s="52" t="s">
        <v>582</v>
      </c>
      <c r="H86" s="51" t="str">
        <f t="shared" si="1"/>
        <v>1211 Budapest, Tanműhely köz 7.</v>
      </c>
    </row>
    <row r="87" spans="1:8" ht="15" x14ac:dyDescent="0.25">
      <c r="A87" s="5"/>
      <c r="B87" s="9"/>
      <c r="C87" s="9"/>
      <c r="D87" s="31" t="s">
        <v>127</v>
      </c>
      <c r="E87" s="52" t="s">
        <v>567</v>
      </c>
      <c r="F87" s="52" t="s">
        <v>3</v>
      </c>
      <c r="G87" s="52" t="s">
        <v>583</v>
      </c>
      <c r="H87" s="51" t="str">
        <f t="shared" si="1"/>
        <v>1149 Budapest, Várna utca 21/b.</v>
      </c>
    </row>
    <row r="88" spans="1:8" ht="15" x14ac:dyDescent="0.25">
      <c r="A88" s="5"/>
      <c r="B88" s="9"/>
      <c r="C88" s="9"/>
      <c r="D88" s="32" t="s">
        <v>128</v>
      </c>
      <c r="E88" s="52">
        <v>1032</v>
      </c>
      <c r="F88" s="52" t="s">
        <v>3</v>
      </c>
      <c r="G88" s="52" t="s">
        <v>584</v>
      </c>
      <c r="H88" s="51" t="str">
        <f t="shared" si="1"/>
        <v>1032 Budapest, Bécsi út 134.</v>
      </c>
    </row>
    <row r="89" spans="1:8" ht="15" x14ac:dyDescent="0.25">
      <c r="A89" s="6"/>
      <c r="B89" s="9"/>
      <c r="C89" s="9"/>
      <c r="D89" s="32" t="s">
        <v>129</v>
      </c>
      <c r="E89" s="52">
        <v>1134</v>
      </c>
      <c r="F89" s="52" t="s">
        <v>3</v>
      </c>
      <c r="G89" s="52" t="s">
        <v>585</v>
      </c>
      <c r="H89" s="51" t="str">
        <f t="shared" si="1"/>
        <v>1134 Budapest, Váci út 21.</v>
      </c>
    </row>
    <row r="90" spans="1:8" ht="15" x14ac:dyDescent="0.25">
      <c r="A90" s="5"/>
      <c r="B90" s="9"/>
      <c r="C90" s="9"/>
      <c r="D90" s="33" t="s">
        <v>130</v>
      </c>
      <c r="E90" s="52">
        <v>1149</v>
      </c>
      <c r="F90" s="52" t="s">
        <v>3</v>
      </c>
      <c r="G90" s="52" t="s">
        <v>586</v>
      </c>
      <c r="H90" s="51" t="str">
        <f t="shared" si="1"/>
        <v>1149 Budapest, Egressy út 71.</v>
      </c>
    </row>
    <row r="91" spans="1:8" ht="15" x14ac:dyDescent="0.25">
      <c r="A91" s="5"/>
      <c r="B91" s="9"/>
      <c r="C91" s="9"/>
      <c r="D91" s="33" t="s">
        <v>131</v>
      </c>
      <c r="E91" s="52">
        <v>1144</v>
      </c>
      <c r="F91" s="52" t="s">
        <v>3</v>
      </c>
      <c r="G91" s="52" t="s">
        <v>587</v>
      </c>
      <c r="H91" s="51" t="str">
        <f t="shared" si="1"/>
        <v>1144 Budapest, Kerepesi út 124.</v>
      </c>
    </row>
    <row r="92" spans="1:8" ht="15" x14ac:dyDescent="0.25">
      <c r="A92" s="6"/>
      <c r="B92" s="7"/>
      <c r="C92" s="7"/>
      <c r="D92" s="30" t="s">
        <v>412</v>
      </c>
      <c r="E92" s="52">
        <v>1101</v>
      </c>
      <c r="F92" s="52" t="s">
        <v>3</v>
      </c>
      <c r="G92" s="52" t="s">
        <v>588</v>
      </c>
      <c r="H92" s="51" t="str">
        <f t="shared" si="1"/>
        <v>1101 Budapest, Salgótarjáni út 53/b.</v>
      </c>
    </row>
    <row r="93" spans="1:8" ht="15" x14ac:dyDescent="0.25">
      <c r="A93" s="5"/>
      <c r="B93" s="7"/>
      <c r="C93" s="7"/>
      <c r="D93" s="32" t="s">
        <v>132</v>
      </c>
      <c r="E93" s="52">
        <v>1146</v>
      </c>
      <c r="F93" s="52" t="s">
        <v>3</v>
      </c>
      <c r="G93" s="52" t="s">
        <v>589</v>
      </c>
      <c r="H93" s="51" t="str">
        <f t="shared" si="1"/>
        <v>1146 Budapest, Thököly út 48-54.</v>
      </c>
    </row>
    <row r="94" spans="1:8" ht="15" x14ac:dyDescent="0.25">
      <c r="A94" s="5"/>
      <c r="B94" s="7"/>
      <c r="C94" s="7"/>
      <c r="D94" s="32" t="s">
        <v>133</v>
      </c>
      <c r="E94" s="52">
        <v>1097</v>
      </c>
      <c r="F94" s="52" t="s">
        <v>3</v>
      </c>
      <c r="G94" s="52" t="s">
        <v>590</v>
      </c>
      <c r="H94" s="51" t="str">
        <f t="shared" si="1"/>
        <v>1097 Budapest, Gyáli út 22.</v>
      </c>
    </row>
    <row r="95" spans="1:8" ht="15" x14ac:dyDescent="0.25">
      <c r="A95" s="6"/>
      <c r="B95" s="10"/>
      <c r="C95" s="10"/>
      <c r="D95" s="33" t="s">
        <v>134</v>
      </c>
      <c r="E95" s="52">
        <v>1023</v>
      </c>
      <c r="F95" s="52" t="s">
        <v>3</v>
      </c>
      <c r="G95" s="52" t="s">
        <v>591</v>
      </c>
      <c r="H95" s="51" t="str">
        <f t="shared" si="1"/>
        <v>1023 Budapest, Lajos utca 1-5.</v>
      </c>
    </row>
    <row r="96" spans="1:8" ht="15" x14ac:dyDescent="0.25">
      <c r="A96" s="5"/>
      <c r="B96" s="11"/>
      <c r="C96" s="11"/>
      <c r="D96" s="32" t="s">
        <v>135</v>
      </c>
      <c r="E96" s="52">
        <v>1191</v>
      </c>
      <c r="F96" s="52" t="s">
        <v>3</v>
      </c>
      <c r="G96" s="52" t="s">
        <v>592</v>
      </c>
      <c r="H96" s="51" t="str">
        <f t="shared" si="1"/>
        <v>1191 Budapest, Kossuth tér 12.</v>
      </c>
    </row>
    <row r="97" spans="1:8" ht="15" x14ac:dyDescent="0.25">
      <c r="A97" s="5"/>
      <c r="B97" s="7"/>
      <c r="C97" s="7"/>
      <c r="D97" s="32" t="s">
        <v>136</v>
      </c>
      <c r="E97" s="52">
        <v>1041</v>
      </c>
      <c r="F97" s="52" t="s">
        <v>3</v>
      </c>
      <c r="G97" s="52" t="s">
        <v>593</v>
      </c>
      <c r="H97" s="51" t="str">
        <f t="shared" si="1"/>
        <v>1041 Budapest, Görgey Artúr utca 26.</v>
      </c>
    </row>
    <row r="98" spans="1:8" ht="15" x14ac:dyDescent="0.25">
      <c r="A98" s="6"/>
      <c r="B98" s="7"/>
      <c r="C98" s="7"/>
      <c r="D98" s="33" t="s">
        <v>137</v>
      </c>
      <c r="E98" s="52">
        <v>1139</v>
      </c>
      <c r="F98" s="52" t="s">
        <v>3</v>
      </c>
      <c r="G98" s="52" t="s">
        <v>594</v>
      </c>
      <c r="H98" s="51" t="str">
        <f t="shared" si="1"/>
        <v>1139 Budapest, Üteg utca 13-15.</v>
      </c>
    </row>
    <row r="99" spans="1:8" ht="15" x14ac:dyDescent="0.25">
      <c r="A99" s="5"/>
      <c r="B99" s="7"/>
      <c r="C99" s="7"/>
      <c r="D99" s="29" t="s">
        <v>138</v>
      </c>
      <c r="E99" s="52">
        <v>1149</v>
      </c>
      <c r="F99" s="52" t="s">
        <v>3</v>
      </c>
      <c r="G99" s="52" t="s">
        <v>595</v>
      </c>
      <c r="H99" s="51" t="str">
        <f t="shared" si="1"/>
        <v>1149 Budapest, Várna utca 23.</v>
      </c>
    </row>
    <row r="100" spans="1:8" ht="15" x14ac:dyDescent="0.25">
      <c r="A100" s="5"/>
      <c r="B100" s="7"/>
      <c r="C100" s="7"/>
      <c r="D100" s="30" t="s">
        <v>139</v>
      </c>
      <c r="E100" s="52" t="s">
        <v>596</v>
      </c>
      <c r="F100" s="52" t="s">
        <v>597</v>
      </c>
      <c r="G100" s="52" t="s">
        <v>598</v>
      </c>
      <c r="H100" s="51" t="str">
        <f t="shared" si="1"/>
        <v>2700 Cegléd, Jászberényi út 2.</v>
      </c>
    </row>
    <row r="101" spans="1:8" ht="15" x14ac:dyDescent="0.25">
      <c r="A101" s="6"/>
      <c r="B101" s="7"/>
      <c r="C101" s="7"/>
      <c r="D101" s="30" t="s">
        <v>140</v>
      </c>
      <c r="E101" s="52" t="s">
        <v>596</v>
      </c>
      <c r="F101" s="52" t="s">
        <v>597</v>
      </c>
      <c r="G101" s="52" t="s">
        <v>599</v>
      </c>
      <c r="H101" s="51" t="str">
        <f t="shared" si="1"/>
        <v>2700 Cegléd, Kossuth Ferenc utca 32.</v>
      </c>
    </row>
    <row r="102" spans="1:8" ht="15" x14ac:dyDescent="0.25">
      <c r="A102" s="5"/>
      <c r="B102" s="7"/>
      <c r="C102" s="7"/>
      <c r="D102" s="30" t="s">
        <v>141</v>
      </c>
      <c r="E102" s="52" t="s">
        <v>600</v>
      </c>
      <c r="F102" s="52" t="s">
        <v>601</v>
      </c>
      <c r="G102" s="52" t="s">
        <v>602</v>
      </c>
      <c r="H102" s="51" t="str">
        <f t="shared" si="1"/>
        <v>2230 Gyömrő, Fő tér 2/b.</v>
      </c>
    </row>
    <row r="103" spans="1:8" ht="15" x14ac:dyDescent="0.25">
      <c r="A103" s="5"/>
      <c r="B103" s="7"/>
      <c r="C103" s="7"/>
      <c r="D103" s="30" t="s">
        <v>142</v>
      </c>
      <c r="E103" s="52" t="s">
        <v>603</v>
      </c>
      <c r="F103" s="52" t="s">
        <v>604</v>
      </c>
      <c r="G103" s="52" t="s">
        <v>605</v>
      </c>
      <c r="H103" s="51" t="str">
        <f t="shared" si="1"/>
        <v>2760 Nagykáta, Csonka köz 6.</v>
      </c>
    </row>
    <row r="104" spans="1:8" ht="15" x14ac:dyDescent="0.25">
      <c r="A104" s="6"/>
      <c r="B104" s="7"/>
      <c r="C104" s="7"/>
      <c r="D104" s="30" t="s">
        <v>143</v>
      </c>
      <c r="E104" s="52" t="s">
        <v>606</v>
      </c>
      <c r="F104" s="52" t="s">
        <v>607</v>
      </c>
      <c r="G104" s="52" t="s">
        <v>608</v>
      </c>
      <c r="H104" s="51" t="str">
        <f t="shared" si="1"/>
        <v>2200 Monor, Ipar utca 2.</v>
      </c>
    </row>
    <row r="105" spans="1:8" ht="15" x14ac:dyDescent="0.25">
      <c r="A105" s="5"/>
      <c r="B105" s="7"/>
      <c r="C105" s="7"/>
      <c r="D105" s="30" t="s">
        <v>144</v>
      </c>
      <c r="E105" s="52" t="s">
        <v>596</v>
      </c>
      <c r="F105" s="52" t="s">
        <v>597</v>
      </c>
      <c r="G105" s="52" t="s">
        <v>609</v>
      </c>
      <c r="H105" s="51" t="str">
        <f t="shared" si="1"/>
        <v>2700 Cegléd, Kossuth Ferenc utca 18.</v>
      </c>
    </row>
    <row r="106" spans="1:8" ht="15" x14ac:dyDescent="0.25">
      <c r="A106" s="5"/>
      <c r="B106" s="7"/>
      <c r="C106" s="7"/>
      <c r="D106" s="30" t="s">
        <v>145</v>
      </c>
      <c r="E106" s="52" t="s">
        <v>610</v>
      </c>
      <c r="F106" s="52" t="s">
        <v>611</v>
      </c>
      <c r="G106" s="52" t="s">
        <v>612</v>
      </c>
      <c r="H106" s="51" t="str">
        <f t="shared" si="1"/>
        <v>4030 Debrecen, Budai Ézsaiás utca 8/A.</v>
      </c>
    </row>
    <row r="107" spans="1:8" ht="15" x14ac:dyDescent="0.25">
      <c r="A107" s="6"/>
      <c r="B107" s="7"/>
      <c r="C107" s="7"/>
      <c r="D107" s="30" t="s">
        <v>146</v>
      </c>
      <c r="E107" s="52" t="s">
        <v>613</v>
      </c>
      <c r="F107" s="52" t="s">
        <v>611</v>
      </c>
      <c r="G107" s="52" t="s">
        <v>614</v>
      </c>
      <c r="H107" s="51" t="str">
        <f t="shared" si="1"/>
        <v>4032 Debrecen, Jerikó utca 17.</v>
      </c>
    </row>
    <row r="108" spans="1:8" ht="15" x14ac:dyDescent="0.25">
      <c r="A108" s="5"/>
      <c r="B108" s="7"/>
      <c r="C108" s="7"/>
      <c r="D108" s="30" t="s">
        <v>147</v>
      </c>
      <c r="E108" s="52" t="s">
        <v>615</v>
      </c>
      <c r="F108" s="52" t="s">
        <v>611</v>
      </c>
      <c r="G108" s="52" t="s">
        <v>616</v>
      </c>
      <c r="H108" s="51" t="str">
        <f t="shared" si="1"/>
        <v>4026 Debrecen, Piac utca 8. B.épület</v>
      </c>
    </row>
    <row r="109" spans="1:8" ht="15" x14ac:dyDescent="0.25">
      <c r="A109" s="5"/>
      <c r="B109" s="11"/>
      <c r="C109" s="11"/>
      <c r="D109" s="30" t="s">
        <v>364</v>
      </c>
      <c r="E109" s="52" t="s">
        <v>617</v>
      </c>
      <c r="F109" s="52" t="s">
        <v>611</v>
      </c>
      <c r="G109" s="52" t="s">
        <v>618</v>
      </c>
      <c r="H109" s="51" t="str">
        <f t="shared" si="1"/>
        <v>4029 Debrecen, Víztorony utca 3.</v>
      </c>
    </row>
    <row r="110" spans="1:8" ht="15" x14ac:dyDescent="0.25">
      <c r="A110" s="6"/>
      <c r="B110" s="11"/>
      <c r="C110" s="11"/>
      <c r="D110" s="30" t="s">
        <v>148</v>
      </c>
      <c r="E110" s="52" t="s">
        <v>619</v>
      </c>
      <c r="F110" s="52" t="s">
        <v>611</v>
      </c>
      <c r="G110" s="52" t="s">
        <v>620</v>
      </c>
      <c r="H110" s="51" t="str">
        <f t="shared" si="1"/>
        <v>4028 Debrecen, Kassai út 25.</v>
      </c>
    </row>
    <row r="111" spans="1:8" ht="15" x14ac:dyDescent="0.25">
      <c r="A111" s="5"/>
      <c r="B111" s="11"/>
      <c r="C111" s="11"/>
      <c r="D111" s="30" t="s">
        <v>149</v>
      </c>
      <c r="E111" s="52" t="s">
        <v>621</v>
      </c>
      <c r="F111" s="52" t="s">
        <v>611</v>
      </c>
      <c r="G111" s="52" t="s">
        <v>622</v>
      </c>
      <c r="H111" s="51" t="str">
        <f t="shared" si="1"/>
        <v>4024 Debrecen, Irinyi utca 1.</v>
      </c>
    </row>
    <row r="112" spans="1:8" ht="15" x14ac:dyDescent="0.25">
      <c r="A112" s="5"/>
      <c r="B112" s="11"/>
      <c r="C112" s="11"/>
      <c r="D112" s="30" t="s">
        <v>150</v>
      </c>
      <c r="E112" s="52" t="s">
        <v>623</v>
      </c>
      <c r="F112" s="52" t="s">
        <v>611</v>
      </c>
      <c r="G112" s="52" t="s">
        <v>624</v>
      </c>
      <c r="H112" s="51" t="str">
        <f t="shared" si="1"/>
        <v>4027 Debrecen, Vénkert utca 2.</v>
      </c>
    </row>
    <row r="113" spans="1:8" ht="15" x14ac:dyDescent="0.25">
      <c r="A113" s="6"/>
      <c r="B113" s="11"/>
      <c r="C113" s="11"/>
      <c r="D113" s="29" t="s">
        <v>151</v>
      </c>
      <c r="E113" s="52" t="s">
        <v>623</v>
      </c>
      <c r="F113" s="52" t="s">
        <v>611</v>
      </c>
      <c r="G113" s="52" t="s">
        <v>625</v>
      </c>
      <c r="H113" s="51" t="str">
        <f t="shared" si="1"/>
        <v>4027 Debrecen, Sétakert utca 1-3.</v>
      </c>
    </row>
    <row r="114" spans="1:8" ht="15" x14ac:dyDescent="0.25">
      <c r="A114" s="5"/>
      <c r="B114" s="11"/>
      <c r="C114" s="11"/>
      <c r="D114" s="30" t="s">
        <v>152</v>
      </c>
      <c r="E114" s="52" t="s">
        <v>626</v>
      </c>
      <c r="F114" s="52" t="s">
        <v>611</v>
      </c>
      <c r="G114" s="52" t="s">
        <v>627</v>
      </c>
      <c r="H114" s="51" t="str">
        <f t="shared" si="1"/>
        <v>4025 Debrecen, Széchenyi utca 58.</v>
      </c>
    </row>
    <row r="115" spans="1:8" ht="15" x14ac:dyDescent="0.25">
      <c r="A115" s="5"/>
      <c r="B115" s="11"/>
      <c r="C115" s="11"/>
      <c r="D115" s="30" t="s">
        <v>153</v>
      </c>
      <c r="E115" s="52" t="s">
        <v>621</v>
      </c>
      <c r="F115" s="52" t="s">
        <v>611</v>
      </c>
      <c r="G115" s="52" t="s">
        <v>628</v>
      </c>
      <c r="H115" s="51" t="str">
        <f t="shared" si="1"/>
        <v>4024 Debrecen, Varga utca 5.</v>
      </c>
    </row>
    <row r="116" spans="1:8" ht="15" x14ac:dyDescent="0.25">
      <c r="A116" s="6"/>
      <c r="B116" s="7"/>
      <c r="C116" s="7"/>
      <c r="D116" s="30" t="s">
        <v>154</v>
      </c>
      <c r="E116" s="52" t="s">
        <v>621</v>
      </c>
      <c r="F116" s="52" t="s">
        <v>611</v>
      </c>
      <c r="G116" s="52" t="s">
        <v>629</v>
      </c>
      <c r="H116" s="51" t="str">
        <f t="shared" si="1"/>
        <v>4024 Debrecen, Csapó utca 29-35.</v>
      </c>
    </row>
    <row r="117" spans="1:8" ht="15" x14ac:dyDescent="0.25">
      <c r="A117" s="5"/>
      <c r="B117" s="7"/>
      <c r="C117" s="7"/>
      <c r="D117" s="30" t="s">
        <v>155</v>
      </c>
      <c r="E117" s="52" t="s">
        <v>630</v>
      </c>
      <c r="F117" s="52" t="s">
        <v>631</v>
      </c>
      <c r="G117" s="52" t="s">
        <v>632</v>
      </c>
      <c r="H117" s="51" t="str">
        <f t="shared" si="1"/>
        <v>2400 Dunaújváros, Vasmű tér 3.</v>
      </c>
    </row>
    <row r="118" spans="1:8" ht="15" x14ac:dyDescent="0.25">
      <c r="A118" s="5"/>
      <c r="B118" s="7"/>
      <c r="C118" s="7"/>
      <c r="D118" s="29" t="s">
        <v>156</v>
      </c>
      <c r="E118" s="52" t="s">
        <v>630</v>
      </c>
      <c r="F118" s="52" t="s">
        <v>631</v>
      </c>
      <c r="G118" s="52" t="s">
        <v>633</v>
      </c>
      <c r="H118" s="51" t="str">
        <f t="shared" si="1"/>
        <v>2400 Dunaújváros, Bercsényi Miklós utca 8.</v>
      </c>
    </row>
    <row r="119" spans="1:8" ht="15" x14ac:dyDescent="0.25">
      <c r="A119" s="6"/>
      <c r="B119" s="7"/>
      <c r="C119" s="7"/>
      <c r="D119" s="30" t="s">
        <v>157</v>
      </c>
      <c r="E119" s="52" t="s">
        <v>630</v>
      </c>
      <c r="F119" s="52" t="s">
        <v>631</v>
      </c>
      <c r="G119" s="52" t="s">
        <v>634</v>
      </c>
      <c r="H119" s="51" t="str">
        <f t="shared" si="1"/>
        <v>2400 Dunaújváros, Kossuth Lajos utca 10/A.</v>
      </c>
    </row>
    <row r="120" spans="1:8" ht="15" x14ac:dyDescent="0.25">
      <c r="A120" s="5"/>
      <c r="B120" s="7"/>
      <c r="C120" s="7"/>
      <c r="D120" s="30" t="s">
        <v>158</v>
      </c>
      <c r="E120" s="52" t="s">
        <v>630</v>
      </c>
      <c r="F120" s="52" t="s">
        <v>631</v>
      </c>
      <c r="G120" s="52" t="s">
        <v>635</v>
      </c>
      <c r="H120" s="51" t="str">
        <f t="shared" si="1"/>
        <v>2400 Dunaújváros, Radnóti Miklós utca 6.</v>
      </c>
    </row>
    <row r="121" spans="1:8" ht="15" x14ac:dyDescent="0.25">
      <c r="A121" s="5"/>
      <c r="B121" s="7"/>
      <c r="C121" s="7"/>
      <c r="D121" s="30" t="s">
        <v>159</v>
      </c>
      <c r="E121" s="52" t="s">
        <v>630</v>
      </c>
      <c r="F121" s="52" t="s">
        <v>631</v>
      </c>
      <c r="G121" s="52" t="s">
        <v>636</v>
      </c>
      <c r="H121" s="51" t="str">
        <f t="shared" si="1"/>
        <v>2400 Dunaújváros, Római körút 47-49.</v>
      </c>
    </row>
    <row r="122" spans="1:8" ht="15" x14ac:dyDescent="0.25">
      <c r="A122" s="6"/>
      <c r="B122" s="7"/>
      <c r="C122" s="7"/>
      <c r="D122" s="30" t="s">
        <v>160</v>
      </c>
      <c r="E122" s="52" t="s">
        <v>637</v>
      </c>
      <c r="F122" s="52" t="s">
        <v>638</v>
      </c>
      <c r="G122" s="183" t="s">
        <v>1825</v>
      </c>
      <c r="H122" s="51" t="str">
        <f t="shared" si="1"/>
        <v>2490 Pusztaszabolcs, Mátyás király utca 14-16.</v>
      </c>
    </row>
    <row r="123" spans="1:8" ht="15" x14ac:dyDescent="0.25">
      <c r="A123" s="5"/>
      <c r="B123" s="7"/>
      <c r="C123" s="7"/>
      <c r="D123" s="30" t="s">
        <v>168</v>
      </c>
      <c r="E123" s="52" t="s">
        <v>639</v>
      </c>
      <c r="F123" s="52" t="s">
        <v>640</v>
      </c>
      <c r="G123" s="52" t="s">
        <v>641</v>
      </c>
      <c r="H123" s="51" t="str">
        <f t="shared" si="1"/>
        <v>2310 Szigetszentmiklós, Csonka János utca 5.</v>
      </c>
    </row>
    <row r="124" spans="1:8" ht="15" x14ac:dyDescent="0.25">
      <c r="A124" s="5"/>
      <c r="B124" s="12"/>
      <c r="C124" s="12"/>
      <c r="D124" s="30" t="s">
        <v>169</v>
      </c>
      <c r="E124" s="52" t="s">
        <v>642</v>
      </c>
      <c r="F124" s="52" t="s">
        <v>643</v>
      </c>
      <c r="G124" s="52" t="s">
        <v>644</v>
      </c>
      <c r="H124" s="51" t="str">
        <f t="shared" si="1"/>
        <v>2360 Gyál, Erdősor utca 65.</v>
      </c>
    </row>
    <row r="125" spans="1:8" ht="15" x14ac:dyDescent="0.25">
      <c r="A125" s="6"/>
      <c r="B125" s="12"/>
      <c r="C125" s="12"/>
      <c r="D125" s="30" t="s">
        <v>170</v>
      </c>
      <c r="E125" s="52" t="s">
        <v>645</v>
      </c>
      <c r="F125" s="52" t="s">
        <v>646</v>
      </c>
      <c r="G125" s="52" t="s">
        <v>647</v>
      </c>
      <c r="H125" s="51" t="str">
        <f t="shared" si="1"/>
        <v>2340 Kiskunlacháza, Rákóczi út 63.</v>
      </c>
    </row>
    <row r="126" spans="1:8" ht="15" x14ac:dyDescent="0.25">
      <c r="A126" s="5"/>
      <c r="B126" s="12"/>
      <c r="C126" s="12"/>
      <c r="D126" s="30" t="s">
        <v>171</v>
      </c>
      <c r="E126" s="52" t="s">
        <v>648</v>
      </c>
      <c r="F126" s="52" t="s">
        <v>649</v>
      </c>
      <c r="G126" s="52" t="s">
        <v>650</v>
      </c>
      <c r="H126" s="51" t="str">
        <f t="shared" si="1"/>
        <v>2030 Érd, Ercsi út 4.</v>
      </c>
    </row>
    <row r="127" spans="1:8" ht="15" x14ac:dyDescent="0.25">
      <c r="A127" s="5"/>
      <c r="B127" s="13"/>
      <c r="C127" s="13"/>
      <c r="D127" s="30" t="s">
        <v>172</v>
      </c>
      <c r="E127" s="52" t="s">
        <v>651</v>
      </c>
      <c r="F127" s="52" t="s">
        <v>652</v>
      </c>
      <c r="G127" s="52" t="s">
        <v>653</v>
      </c>
      <c r="H127" s="51" t="str">
        <f t="shared" si="1"/>
        <v>2370 Dabas, József Attila utca 107.</v>
      </c>
    </row>
    <row r="128" spans="1:8" ht="15" x14ac:dyDescent="0.25">
      <c r="A128" s="6"/>
      <c r="B128" s="12"/>
      <c r="C128" s="12"/>
      <c r="D128" s="30" t="s">
        <v>173</v>
      </c>
      <c r="E128" s="52" t="s">
        <v>654</v>
      </c>
      <c r="F128" s="52" t="s">
        <v>655</v>
      </c>
      <c r="G128" s="52" t="s">
        <v>656</v>
      </c>
      <c r="H128" s="51" t="str">
        <f t="shared" si="1"/>
        <v>2440 Százhalombatta, Iskola utca 3.</v>
      </c>
    </row>
    <row r="129" spans="1:8" ht="15" x14ac:dyDescent="0.25">
      <c r="A129" s="5"/>
      <c r="B129" s="12"/>
      <c r="C129" s="12"/>
      <c r="D129" s="30" t="s">
        <v>179</v>
      </c>
      <c r="E129" s="52" t="s">
        <v>657</v>
      </c>
      <c r="F129" s="52" t="s">
        <v>658</v>
      </c>
      <c r="G129" s="52" t="s">
        <v>659</v>
      </c>
      <c r="H129" s="51" t="str">
        <f t="shared" si="1"/>
        <v>9024 Győr, Örkény István utca 8-10.</v>
      </c>
    </row>
    <row r="130" spans="1:8" ht="15" x14ac:dyDescent="0.25">
      <c r="A130" s="5"/>
      <c r="B130" s="7"/>
      <c r="C130" s="7"/>
      <c r="D130" s="30" t="s">
        <v>174</v>
      </c>
      <c r="E130" s="52" t="s">
        <v>657</v>
      </c>
      <c r="F130" s="52" t="s">
        <v>658</v>
      </c>
      <c r="G130" s="52" t="s">
        <v>660</v>
      </c>
      <c r="H130" s="51" t="str">
        <f t="shared" ref="H130:H192" si="2">E130&amp;" "&amp;F130&amp;", "&amp;G130</f>
        <v>9024 Győr, Bem tér 20-22.</v>
      </c>
    </row>
    <row r="131" spans="1:8" ht="15" x14ac:dyDescent="0.25">
      <c r="A131" s="6"/>
      <c r="B131" s="7"/>
      <c r="C131" s="7"/>
      <c r="D131" s="30" t="s">
        <v>366</v>
      </c>
      <c r="E131" s="52" t="s">
        <v>661</v>
      </c>
      <c r="F131" s="52" t="s">
        <v>658</v>
      </c>
      <c r="G131" s="52" t="s">
        <v>662</v>
      </c>
      <c r="H131" s="51" t="str">
        <f t="shared" si="2"/>
        <v>9025 Győr, Cinka Panna utca 2.</v>
      </c>
    </row>
    <row r="132" spans="1:8" ht="15" x14ac:dyDescent="0.25">
      <c r="A132" s="5"/>
      <c r="B132" s="7"/>
      <c r="C132" s="7"/>
      <c r="D132" s="30" t="s">
        <v>181</v>
      </c>
      <c r="E132" s="52" t="s">
        <v>663</v>
      </c>
      <c r="F132" s="52" t="s">
        <v>664</v>
      </c>
      <c r="G132" s="52" t="s">
        <v>1076</v>
      </c>
      <c r="H132" s="51" t="str">
        <f t="shared" si="2"/>
        <v>9200 Mosonmagyaróvár, Szent István király út 6.</v>
      </c>
    </row>
    <row r="133" spans="1:8" ht="15" x14ac:dyDescent="0.25">
      <c r="A133" s="5"/>
      <c r="B133" s="7"/>
      <c r="C133" s="7"/>
      <c r="D133" s="30" t="s">
        <v>180</v>
      </c>
      <c r="E133" s="52" t="s">
        <v>663</v>
      </c>
      <c r="F133" s="52" t="s">
        <v>664</v>
      </c>
      <c r="G133" s="52" t="s">
        <v>665</v>
      </c>
      <c r="H133" s="51" t="str">
        <f t="shared" si="2"/>
        <v>9200 Mosonmagyaróvár, Régi Vámház tér 6.</v>
      </c>
    </row>
    <row r="134" spans="1:8" ht="15" x14ac:dyDescent="0.25">
      <c r="A134" s="6"/>
      <c r="B134" s="7"/>
      <c r="C134" s="7"/>
      <c r="D134" s="30" t="s">
        <v>175</v>
      </c>
      <c r="E134" s="52" t="s">
        <v>666</v>
      </c>
      <c r="F134" s="52" t="s">
        <v>658</v>
      </c>
      <c r="G134" s="52" t="s">
        <v>667</v>
      </c>
      <c r="H134" s="51" t="str">
        <f t="shared" si="2"/>
        <v>9022 Győr, Bisinger sétány 32.</v>
      </c>
    </row>
    <row r="135" spans="1:8" ht="15" x14ac:dyDescent="0.25">
      <c r="A135" s="5"/>
      <c r="B135" s="7"/>
      <c r="C135" s="7"/>
      <c r="D135" s="31" t="s">
        <v>176</v>
      </c>
      <c r="E135" s="52" t="s">
        <v>657</v>
      </c>
      <c r="F135" s="52" t="s">
        <v>658</v>
      </c>
      <c r="G135" s="52" t="s">
        <v>668</v>
      </c>
      <c r="H135" s="51" t="str">
        <f t="shared" si="2"/>
        <v>9024 Győr, Nádor tér 4.</v>
      </c>
    </row>
    <row r="136" spans="1:8" ht="15" x14ac:dyDescent="0.25">
      <c r="A136" s="5"/>
      <c r="B136" s="7"/>
      <c r="C136" s="7"/>
      <c r="D136" s="183" t="s">
        <v>1821</v>
      </c>
      <c r="E136" s="52" t="s">
        <v>663</v>
      </c>
      <c r="F136" s="52" t="s">
        <v>664</v>
      </c>
      <c r="G136" s="52" t="s">
        <v>669</v>
      </c>
      <c r="H136" s="51" t="str">
        <f t="shared" si="2"/>
        <v>9200 Mosonmagyaróvár, Mosonvár utca 15.</v>
      </c>
    </row>
    <row r="137" spans="1:8" ht="15" x14ac:dyDescent="0.25">
      <c r="A137" s="6"/>
      <c r="B137" s="7"/>
      <c r="C137" s="7"/>
      <c r="D137" s="30" t="s">
        <v>367</v>
      </c>
      <c r="E137" s="52">
        <v>9200</v>
      </c>
      <c r="F137" s="52" t="s">
        <v>664</v>
      </c>
      <c r="G137" s="52" t="s">
        <v>670</v>
      </c>
      <c r="H137" s="51" t="str">
        <f t="shared" si="2"/>
        <v>9200 Mosonmagyaróvár, Szent István király út 97.</v>
      </c>
    </row>
    <row r="138" spans="1:8" ht="15" x14ac:dyDescent="0.25">
      <c r="A138" s="5"/>
      <c r="B138" s="7"/>
      <c r="C138" s="7"/>
      <c r="D138" s="30" t="s">
        <v>177</v>
      </c>
      <c r="E138" s="52" t="s">
        <v>671</v>
      </c>
      <c r="F138" s="52" t="s">
        <v>658</v>
      </c>
      <c r="G138" s="52" t="s">
        <v>672</v>
      </c>
      <c r="H138" s="51" t="str">
        <f t="shared" si="2"/>
        <v>9021 Győr, Szent István út 1.</v>
      </c>
    </row>
    <row r="139" spans="1:8" ht="15" x14ac:dyDescent="0.25">
      <c r="A139" s="5"/>
      <c r="B139" s="7"/>
      <c r="C139" s="7"/>
      <c r="D139" s="30" t="s">
        <v>368</v>
      </c>
      <c r="E139" s="52" t="s">
        <v>663</v>
      </c>
      <c r="F139" s="52" t="s">
        <v>664</v>
      </c>
      <c r="G139" s="52" t="s">
        <v>673</v>
      </c>
      <c r="H139" s="51" t="str">
        <f t="shared" si="2"/>
        <v>9200 Mosonmagyaróvár, Dr. Gyárfás József utca 3.</v>
      </c>
    </row>
    <row r="140" spans="1:8" ht="15" x14ac:dyDescent="0.25">
      <c r="A140" s="6"/>
      <c r="B140" s="7"/>
      <c r="C140" s="7"/>
      <c r="D140" s="34" t="s">
        <v>369</v>
      </c>
      <c r="E140" s="52" t="s">
        <v>671</v>
      </c>
      <c r="F140" s="52" t="s">
        <v>658</v>
      </c>
      <c r="G140" s="52" t="s">
        <v>674</v>
      </c>
      <c r="H140" s="51" t="str">
        <f t="shared" si="2"/>
        <v>9021 Győr, Szent István út 7.</v>
      </c>
    </row>
    <row r="141" spans="1:8" ht="15" x14ac:dyDescent="0.25">
      <c r="A141" s="5"/>
      <c r="B141" s="7"/>
      <c r="C141" s="7"/>
      <c r="D141" s="34" t="s">
        <v>370</v>
      </c>
      <c r="E141" s="52" t="s">
        <v>661</v>
      </c>
      <c r="F141" s="52" t="s">
        <v>658</v>
      </c>
      <c r="G141" s="52" t="s">
        <v>675</v>
      </c>
      <c r="H141" s="51" t="str">
        <f t="shared" si="2"/>
        <v>9025 Győr, Kossuth Lajos utca 7.</v>
      </c>
    </row>
    <row r="142" spans="1:8" ht="15" x14ac:dyDescent="0.25">
      <c r="A142" s="5"/>
      <c r="B142" s="7"/>
      <c r="C142" s="7"/>
      <c r="D142" s="34" t="s">
        <v>178</v>
      </c>
      <c r="E142" s="52" t="s">
        <v>657</v>
      </c>
      <c r="F142" s="52" t="s">
        <v>658</v>
      </c>
      <c r="G142" s="52" t="s">
        <v>659</v>
      </c>
      <c r="H142" s="51" t="str">
        <f t="shared" si="2"/>
        <v>9024 Győr, Örkény István utca 8-10.</v>
      </c>
    </row>
    <row r="143" spans="1:8" ht="15" x14ac:dyDescent="0.25">
      <c r="A143" s="6"/>
      <c r="B143" s="7"/>
      <c r="C143" s="7"/>
      <c r="D143" s="34" t="s">
        <v>371</v>
      </c>
      <c r="E143" s="52" t="s">
        <v>676</v>
      </c>
      <c r="F143" s="52" t="s">
        <v>658</v>
      </c>
      <c r="G143" s="52" t="s">
        <v>677</v>
      </c>
      <c r="H143" s="51" t="str">
        <f t="shared" si="2"/>
        <v>9027 Győr, Mártírok útja 13-15.</v>
      </c>
    </row>
    <row r="144" spans="1:8" ht="15" x14ac:dyDescent="0.25">
      <c r="A144" s="5"/>
      <c r="B144" s="7"/>
      <c r="C144" s="7"/>
      <c r="D144" s="34" t="s">
        <v>373</v>
      </c>
      <c r="E144" s="52" t="s">
        <v>678</v>
      </c>
      <c r="F144" s="52" t="s">
        <v>658</v>
      </c>
      <c r="G144" s="52" t="s">
        <v>679</v>
      </c>
      <c r="H144" s="51" t="str">
        <f t="shared" si="2"/>
        <v>9023 Győr, Kodály Zoltán u. 20-24.</v>
      </c>
    </row>
    <row r="145" spans="1:8" ht="15" x14ac:dyDescent="0.25">
      <c r="A145" s="5"/>
      <c r="B145" s="7"/>
      <c r="C145" s="7"/>
      <c r="D145" s="34" t="s">
        <v>374</v>
      </c>
      <c r="E145" s="52" t="s">
        <v>678</v>
      </c>
      <c r="F145" s="52" t="s">
        <v>658</v>
      </c>
      <c r="G145" s="52" t="s">
        <v>680</v>
      </c>
      <c r="H145" s="51" t="str">
        <f t="shared" si="2"/>
        <v>9023 Győr, Földes Gábor utca 34-36.</v>
      </c>
    </row>
    <row r="146" spans="1:8" ht="15" x14ac:dyDescent="0.25">
      <c r="A146" s="6"/>
      <c r="B146" s="7"/>
      <c r="C146" s="7"/>
      <c r="D146" s="30" t="s">
        <v>182</v>
      </c>
      <c r="E146" s="52" t="s">
        <v>657</v>
      </c>
      <c r="F146" s="52" t="s">
        <v>658</v>
      </c>
      <c r="G146" s="52" t="s">
        <v>681</v>
      </c>
      <c r="H146" s="51" t="str">
        <f t="shared" si="2"/>
        <v>9024 Győr, Ikva utca 70.</v>
      </c>
    </row>
    <row r="147" spans="1:8" ht="15" x14ac:dyDescent="0.25">
      <c r="A147" s="5"/>
      <c r="B147" s="7"/>
      <c r="C147" s="7"/>
      <c r="D147" s="30" t="s">
        <v>372</v>
      </c>
      <c r="E147" s="52" t="s">
        <v>678</v>
      </c>
      <c r="F147" s="52" t="s">
        <v>658</v>
      </c>
      <c r="G147" s="52" t="s">
        <v>679</v>
      </c>
      <c r="H147" s="51" t="str">
        <f t="shared" si="2"/>
        <v>9023 Győr, Kodály Zoltán u. 20-24.</v>
      </c>
    </row>
    <row r="148" spans="1:8" ht="15" x14ac:dyDescent="0.25">
      <c r="A148" s="5"/>
      <c r="B148" s="7"/>
      <c r="C148" s="7"/>
      <c r="D148" s="29" t="s">
        <v>183</v>
      </c>
      <c r="E148" s="52">
        <v>5720</v>
      </c>
      <c r="F148" s="52" t="s">
        <v>682</v>
      </c>
      <c r="G148" s="52" t="s">
        <v>683</v>
      </c>
      <c r="H148" s="51" t="str">
        <f t="shared" si="2"/>
        <v>5720 Sarkad, Piac tér 4.</v>
      </c>
    </row>
    <row r="149" spans="1:8" ht="15" x14ac:dyDescent="0.25">
      <c r="A149" s="6"/>
      <c r="B149" s="7"/>
      <c r="C149" s="7"/>
      <c r="D149" s="29" t="s">
        <v>184</v>
      </c>
      <c r="E149" s="52" t="s">
        <v>684</v>
      </c>
      <c r="F149" s="52" t="s">
        <v>685</v>
      </c>
      <c r="G149" s="52" t="s">
        <v>686</v>
      </c>
      <c r="H149" s="51" t="str">
        <f t="shared" si="2"/>
        <v>5510 Dévaványa, Mezőtúri út 2.</v>
      </c>
    </row>
    <row r="150" spans="1:8" ht="15" x14ac:dyDescent="0.25">
      <c r="A150" s="5"/>
      <c r="B150" s="7"/>
      <c r="C150" s="7"/>
      <c r="D150" s="29" t="s">
        <v>185</v>
      </c>
      <c r="E150" s="52" t="s">
        <v>687</v>
      </c>
      <c r="F150" s="52" t="s">
        <v>688</v>
      </c>
      <c r="G150" s="52" t="s">
        <v>689</v>
      </c>
      <c r="H150" s="51" t="str">
        <f t="shared" si="2"/>
        <v>5700 Gyula, Szent István utca 38.</v>
      </c>
    </row>
    <row r="151" spans="1:8" ht="15" x14ac:dyDescent="0.25">
      <c r="A151" s="5"/>
      <c r="B151" s="7"/>
      <c r="C151" s="7"/>
      <c r="D151" s="29" t="s">
        <v>186</v>
      </c>
      <c r="E151" s="52" t="s">
        <v>690</v>
      </c>
      <c r="F151" s="52" t="s">
        <v>691</v>
      </c>
      <c r="G151" s="52" t="s">
        <v>692</v>
      </c>
      <c r="H151" s="51" t="str">
        <f t="shared" si="2"/>
        <v>5900 Orosháza, Kossuth tér 1.</v>
      </c>
    </row>
    <row r="152" spans="1:8" ht="15" x14ac:dyDescent="0.25">
      <c r="A152" s="6"/>
      <c r="B152" s="7"/>
      <c r="C152" s="7"/>
      <c r="D152" s="29" t="s">
        <v>187</v>
      </c>
      <c r="E152" s="52" t="s">
        <v>693</v>
      </c>
      <c r="F152" s="52" t="s">
        <v>694</v>
      </c>
      <c r="G152" s="52" t="s">
        <v>695</v>
      </c>
      <c r="H152" s="51" t="str">
        <f t="shared" si="2"/>
        <v>5540 Szarvas, Vajda Péter utca 20.</v>
      </c>
    </row>
    <row r="153" spans="1:8" ht="15" x14ac:dyDescent="0.25">
      <c r="A153" s="5"/>
      <c r="B153" s="7"/>
      <c r="C153" s="7"/>
      <c r="D153" s="29" t="s">
        <v>188</v>
      </c>
      <c r="E153" s="52" t="s">
        <v>696</v>
      </c>
      <c r="F153" s="52" t="s">
        <v>697</v>
      </c>
      <c r="G153" s="52" t="s">
        <v>698</v>
      </c>
      <c r="H153" s="51" t="str">
        <f t="shared" si="2"/>
        <v>5520 Szeghalom, Ady Endre utca 3.</v>
      </c>
    </row>
    <row r="154" spans="1:8" ht="15" x14ac:dyDescent="0.25">
      <c r="A154" s="5"/>
      <c r="B154" s="7"/>
      <c r="C154" s="7"/>
      <c r="D154" s="30" t="s">
        <v>161</v>
      </c>
      <c r="E154" s="52" t="s">
        <v>699</v>
      </c>
      <c r="F154" s="52" t="s">
        <v>700</v>
      </c>
      <c r="G154" s="52" t="s">
        <v>701</v>
      </c>
      <c r="H154" s="51" t="str">
        <f t="shared" si="2"/>
        <v>3300 Eger, Kertész utca 128.</v>
      </c>
    </row>
    <row r="155" spans="1:8" ht="15" x14ac:dyDescent="0.25">
      <c r="A155" s="6"/>
      <c r="B155" s="7"/>
      <c r="C155" s="7"/>
      <c r="D155" s="30" t="s">
        <v>162</v>
      </c>
      <c r="E155" s="52" t="s">
        <v>702</v>
      </c>
      <c r="F155" s="52" t="s">
        <v>703</v>
      </c>
      <c r="G155" s="52" t="s">
        <v>1075</v>
      </c>
      <c r="H155" s="51" t="str">
        <f t="shared" si="2"/>
        <v>3000 Hatvan, Vécsey utca 2/A</v>
      </c>
    </row>
    <row r="156" spans="1:8" ht="15" x14ac:dyDescent="0.25">
      <c r="A156" s="5"/>
      <c r="B156" s="7"/>
      <c r="C156" s="7"/>
      <c r="D156" s="30" t="s">
        <v>163</v>
      </c>
      <c r="E156" s="52" t="s">
        <v>704</v>
      </c>
      <c r="F156" s="52" t="s">
        <v>705</v>
      </c>
      <c r="G156" s="52" t="s">
        <v>706</v>
      </c>
      <c r="H156" s="51" t="str">
        <f t="shared" si="2"/>
        <v>3200 Gyöngyös, Kócsag utca 36-38.</v>
      </c>
    </row>
    <row r="157" spans="1:8" ht="15" x14ac:dyDescent="0.25">
      <c r="A157" s="5"/>
      <c r="B157" s="7"/>
      <c r="C157" s="7"/>
      <c r="D157" s="30" t="s">
        <v>365</v>
      </c>
      <c r="E157" s="52" t="s">
        <v>699</v>
      </c>
      <c r="F157" s="52" t="s">
        <v>700</v>
      </c>
      <c r="G157" s="52" t="s">
        <v>707</v>
      </c>
      <c r="H157" s="51" t="str">
        <f t="shared" si="2"/>
        <v>3300 Eger, Bem tábornok utca 3.</v>
      </c>
    </row>
    <row r="158" spans="1:8" ht="15" x14ac:dyDescent="0.25">
      <c r="A158" s="6"/>
      <c r="B158" s="7"/>
      <c r="C158" s="7"/>
      <c r="D158" s="30" t="s">
        <v>165</v>
      </c>
      <c r="E158" s="52" t="s">
        <v>708</v>
      </c>
      <c r="F158" s="52" t="s">
        <v>709</v>
      </c>
      <c r="G158" s="52" t="s">
        <v>710</v>
      </c>
      <c r="H158" s="51" t="str">
        <f t="shared" si="2"/>
        <v>3024 Lőrinci, Kastélykert hrsz. 009/04</v>
      </c>
    </row>
    <row r="159" spans="1:8" ht="15" x14ac:dyDescent="0.25">
      <c r="A159" s="5"/>
      <c r="B159" s="7"/>
      <c r="C159" s="7"/>
      <c r="D159" s="29" t="s">
        <v>166</v>
      </c>
      <c r="E159" s="52" t="s">
        <v>711</v>
      </c>
      <c r="F159" s="52" t="s">
        <v>712</v>
      </c>
      <c r="G159" s="52" t="s">
        <v>713</v>
      </c>
      <c r="H159" s="51" t="str">
        <f t="shared" si="2"/>
        <v>3390 Füzesabony, Ifjúság út 17.</v>
      </c>
    </row>
    <row r="160" spans="1:8" ht="15" x14ac:dyDescent="0.25">
      <c r="A160" s="5"/>
      <c r="B160" s="7"/>
      <c r="C160" s="7"/>
      <c r="D160" s="33" t="s">
        <v>164</v>
      </c>
      <c r="E160" s="52" t="s">
        <v>699</v>
      </c>
      <c r="F160" s="52" t="s">
        <v>700</v>
      </c>
      <c r="G160" s="52" t="s">
        <v>714</v>
      </c>
      <c r="H160" s="51" t="str">
        <f t="shared" si="2"/>
        <v>3300 Eger, Pozsonyi utca 4-6.</v>
      </c>
    </row>
    <row r="161" spans="1:8" ht="15" x14ac:dyDescent="0.25">
      <c r="A161" s="6"/>
      <c r="B161" s="7"/>
      <c r="C161" s="7"/>
      <c r="D161" s="30" t="s">
        <v>167</v>
      </c>
      <c r="E161" s="52" t="s">
        <v>699</v>
      </c>
      <c r="F161" s="52" t="s">
        <v>700</v>
      </c>
      <c r="G161" s="52" t="s">
        <v>715</v>
      </c>
      <c r="H161" s="51" t="str">
        <f t="shared" si="2"/>
        <v>3300 Eger, II. Rákóczi Ferenc út 95/A</v>
      </c>
    </row>
    <row r="162" spans="1:8" ht="15" x14ac:dyDescent="0.25">
      <c r="A162" s="5"/>
      <c r="B162" s="7"/>
      <c r="C162" s="7"/>
      <c r="D162" s="30" t="s">
        <v>190</v>
      </c>
      <c r="E162" s="52" t="s">
        <v>716</v>
      </c>
      <c r="F162" s="52" t="s">
        <v>717</v>
      </c>
      <c r="G162" s="52" t="s">
        <v>718</v>
      </c>
      <c r="H162" s="51" t="str">
        <f t="shared" si="2"/>
        <v>6800 Hódmezővásárhely, Városház utca 1.</v>
      </c>
    </row>
    <row r="163" spans="1:8" ht="15" x14ac:dyDescent="0.25">
      <c r="A163" s="5"/>
      <c r="B163" s="7"/>
      <c r="C163" s="7"/>
      <c r="D163" s="30" t="s">
        <v>191</v>
      </c>
      <c r="E163" s="52" t="s">
        <v>716</v>
      </c>
      <c r="F163" s="52" t="s">
        <v>717</v>
      </c>
      <c r="G163" s="52" t="s">
        <v>719</v>
      </c>
      <c r="H163" s="51" t="str">
        <f t="shared" si="2"/>
        <v>6800 Hódmezővásárhely, Oldalkosár utca 1.</v>
      </c>
    </row>
    <row r="164" spans="1:8" ht="15" x14ac:dyDescent="0.25">
      <c r="A164" s="6"/>
      <c r="B164" s="7"/>
      <c r="C164" s="7"/>
      <c r="D164" s="29" t="s">
        <v>376</v>
      </c>
      <c r="E164" s="52" t="s">
        <v>720</v>
      </c>
      <c r="F164" s="52" t="s">
        <v>721</v>
      </c>
      <c r="G164" s="52" t="s">
        <v>722</v>
      </c>
      <c r="H164" s="51" t="str">
        <f t="shared" si="2"/>
        <v>6640 Csongrád, Gyöngyvirág utca 16/A</v>
      </c>
    </row>
    <row r="165" spans="1:8" ht="15" x14ac:dyDescent="0.25">
      <c r="A165" s="5"/>
      <c r="B165" s="7"/>
      <c r="C165" s="7"/>
      <c r="D165" s="30" t="s">
        <v>375</v>
      </c>
      <c r="E165" s="52" t="s">
        <v>716</v>
      </c>
      <c r="F165" s="52" t="s">
        <v>717</v>
      </c>
      <c r="G165" s="52" t="s">
        <v>723</v>
      </c>
      <c r="H165" s="51" t="str">
        <f t="shared" si="2"/>
        <v>6800 Hódmezővásárhely, Szent Antal utca 5-9.</v>
      </c>
    </row>
    <row r="166" spans="1:8" ht="15" x14ac:dyDescent="0.25">
      <c r="A166" s="5"/>
      <c r="B166" s="7"/>
      <c r="C166" s="7"/>
      <c r="D166" s="29" t="s">
        <v>192</v>
      </c>
      <c r="E166" s="52" t="s">
        <v>724</v>
      </c>
      <c r="F166" s="52" t="s">
        <v>725</v>
      </c>
      <c r="G166" s="52" t="s">
        <v>726</v>
      </c>
      <c r="H166" s="51" t="str">
        <f t="shared" si="2"/>
        <v>6900 Makó, Posta utca 4-6.</v>
      </c>
    </row>
    <row r="167" spans="1:8" ht="15" x14ac:dyDescent="0.25">
      <c r="A167" s="6"/>
      <c r="B167" s="7"/>
      <c r="C167" s="7"/>
      <c r="D167" s="29" t="s">
        <v>189</v>
      </c>
      <c r="E167" s="52" t="s">
        <v>727</v>
      </c>
      <c r="F167" s="52" t="s">
        <v>728</v>
      </c>
      <c r="G167" s="52" t="s">
        <v>729</v>
      </c>
      <c r="H167" s="51" t="str">
        <f t="shared" si="2"/>
        <v>6600 Szentes, Ady Endre utca 6-8.</v>
      </c>
    </row>
    <row r="168" spans="1:8" ht="15" x14ac:dyDescent="0.25">
      <c r="A168" s="5"/>
      <c r="B168" s="7"/>
      <c r="C168" s="7"/>
      <c r="D168" s="29" t="s">
        <v>193</v>
      </c>
      <c r="E168" s="52" t="s">
        <v>727</v>
      </c>
      <c r="F168" s="52" t="s">
        <v>728</v>
      </c>
      <c r="G168" s="52" t="s">
        <v>730</v>
      </c>
      <c r="H168" s="51" t="str">
        <f t="shared" si="2"/>
        <v>6600 Szentes, Apponyi tér 1.</v>
      </c>
    </row>
    <row r="169" spans="1:8" ht="15" x14ac:dyDescent="0.25">
      <c r="A169" s="5"/>
      <c r="B169" s="7"/>
      <c r="C169" s="7"/>
      <c r="D169" s="29" t="s">
        <v>377</v>
      </c>
      <c r="E169" s="52" t="s">
        <v>727</v>
      </c>
      <c r="F169" s="52" t="s">
        <v>728</v>
      </c>
      <c r="G169" s="52" t="s">
        <v>731</v>
      </c>
      <c r="H169" s="51" t="str">
        <f t="shared" si="2"/>
        <v>6600 Szentes, Szent Imre herceg utca 1.</v>
      </c>
    </row>
    <row r="170" spans="1:8" ht="15" x14ac:dyDescent="0.25">
      <c r="A170" s="6"/>
      <c r="B170" s="7"/>
      <c r="C170" s="7"/>
      <c r="D170" s="30" t="s">
        <v>413</v>
      </c>
      <c r="E170" s="52">
        <v>7570</v>
      </c>
      <c r="F170" s="52" t="s">
        <v>732</v>
      </c>
      <c r="G170" s="52" t="s">
        <v>733</v>
      </c>
      <c r="H170" s="51" t="str">
        <f t="shared" si="2"/>
        <v>7570 Barcs, Középrigóc</v>
      </c>
    </row>
    <row r="171" spans="1:8" ht="15" x14ac:dyDescent="0.25">
      <c r="A171" s="5"/>
      <c r="B171" s="7"/>
      <c r="C171" s="7"/>
      <c r="D171" s="34" t="s">
        <v>195</v>
      </c>
      <c r="E171" s="52">
        <v>7570</v>
      </c>
      <c r="F171" s="52" t="s">
        <v>732</v>
      </c>
      <c r="G171" s="52" t="s">
        <v>734</v>
      </c>
      <c r="H171" s="51" t="str">
        <f t="shared" si="2"/>
        <v>7570 Barcs, Barátság utca 9-11.</v>
      </c>
    </row>
    <row r="172" spans="1:8" ht="15" x14ac:dyDescent="0.25">
      <c r="A172" s="5"/>
      <c r="B172" s="7"/>
      <c r="C172" s="7"/>
      <c r="D172" s="34" t="s">
        <v>196</v>
      </c>
      <c r="E172" s="52">
        <v>7570</v>
      </c>
      <c r="F172" s="52" t="s">
        <v>732</v>
      </c>
      <c r="G172" s="52" t="s">
        <v>735</v>
      </c>
      <c r="H172" s="51" t="str">
        <f t="shared" si="2"/>
        <v>7570 Barcs, Szent László utca 13.</v>
      </c>
    </row>
    <row r="173" spans="1:8" ht="15" x14ac:dyDescent="0.25">
      <c r="A173" s="6"/>
      <c r="B173" s="7"/>
      <c r="C173" s="7"/>
      <c r="D173" s="34" t="s">
        <v>197</v>
      </c>
      <c r="E173" s="52">
        <v>7400</v>
      </c>
      <c r="F173" s="52" t="s">
        <v>736</v>
      </c>
      <c r="G173" s="52" t="s">
        <v>737</v>
      </c>
      <c r="H173" s="51" t="str">
        <f t="shared" si="2"/>
        <v>7400 Kaposvár, Pázmány Péter utca 17.</v>
      </c>
    </row>
    <row r="174" spans="1:8" ht="15" x14ac:dyDescent="0.25">
      <c r="A174" s="5"/>
      <c r="B174" s="7"/>
      <c r="C174" s="7"/>
      <c r="D174" s="34" t="s">
        <v>198</v>
      </c>
      <c r="E174" s="52" t="s">
        <v>738</v>
      </c>
      <c r="F174" s="52" t="s">
        <v>739</v>
      </c>
      <c r="G174" s="52" t="s">
        <v>740</v>
      </c>
      <c r="H174" s="51" t="str">
        <f t="shared" si="2"/>
        <v>7530 Kadarkút, Fő utca 1.</v>
      </c>
    </row>
    <row r="175" spans="1:8" ht="15" x14ac:dyDescent="0.25">
      <c r="A175" s="5"/>
      <c r="B175" s="7"/>
      <c r="C175" s="7"/>
      <c r="D175" s="34" t="s">
        <v>194</v>
      </c>
      <c r="E175" s="52">
        <v>7400</v>
      </c>
      <c r="F175" s="52" t="s">
        <v>736</v>
      </c>
      <c r="G175" s="52" t="s">
        <v>741</v>
      </c>
      <c r="H175" s="51" t="str">
        <f t="shared" si="2"/>
        <v>7400 Kaposvár, Cseri út 6.</v>
      </c>
    </row>
    <row r="176" spans="1:8" ht="15" x14ac:dyDescent="0.25">
      <c r="A176" s="6"/>
      <c r="B176" s="7"/>
      <c r="C176" s="7"/>
      <c r="D176" s="34" t="s">
        <v>199</v>
      </c>
      <c r="E176" s="52">
        <v>7500</v>
      </c>
      <c r="F176" s="52" t="s">
        <v>742</v>
      </c>
      <c r="G176" s="52" t="s">
        <v>743</v>
      </c>
      <c r="H176" s="51" t="str">
        <f t="shared" si="2"/>
        <v>7500 Nagyatád, Dózsa György utca 13.</v>
      </c>
    </row>
    <row r="177" spans="1:8" ht="15" x14ac:dyDescent="0.25">
      <c r="A177" s="5"/>
      <c r="B177" s="7"/>
      <c r="C177" s="7"/>
      <c r="D177" s="34" t="s">
        <v>200</v>
      </c>
      <c r="E177" s="52">
        <v>7500</v>
      </c>
      <c r="F177" s="52" t="s">
        <v>742</v>
      </c>
      <c r="G177" s="52" t="s">
        <v>744</v>
      </c>
      <c r="H177" s="51" t="str">
        <f t="shared" si="2"/>
        <v>7500 Nagyatád, Baross Gábor utca 6.</v>
      </c>
    </row>
    <row r="178" spans="1:8" ht="15" x14ac:dyDescent="0.25">
      <c r="A178" s="5"/>
      <c r="B178" s="7"/>
      <c r="C178" s="7"/>
      <c r="D178" s="34" t="s">
        <v>201</v>
      </c>
      <c r="E178" s="52">
        <v>7400</v>
      </c>
      <c r="F178" s="52" t="s">
        <v>736</v>
      </c>
      <c r="G178" s="52" t="s">
        <v>745</v>
      </c>
      <c r="H178" s="51" t="str">
        <f t="shared" si="2"/>
        <v>7400 Kaposvár, Szent Imre utca 2.</v>
      </c>
    </row>
    <row r="179" spans="1:8" ht="15" x14ac:dyDescent="0.25">
      <c r="A179" s="6"/>
      <c r="B179" s="7"/>
      <c r="C179" s="7"/>
      <c r="D179" s="34" t="s">
        <v>202</v>
      </c>
      <c r="E179" s="52">
        <v>8660</v>
      </c>
      <c r="F179" s="52" t="s">
        <v>746</v>
      </c>
      <c r="G179" s="52" t="s">
        <v>747</v>
      </c>
      <c r="H179" s="51" t="str">
        <f t="shared" si="2"/>
        <v>8660 Tab, Virág utca 14.</v>
      </c>
    </row>
    <row r="180" spans="1:8" ht="15" x14ac:dyDescent="0.25">
      <c r="A180" s="5"/>
      <c r="B180" s="7"/>
      <c r="C180" s="7"/>
      <c r="D180" s="34" t="s">
        <v>203</v>
      </c>
      <c r="E180" s="52">
        <v>7400</v>
      </c>
      <c r="F180" s="52" t="s">
        <v>736</v>
      </c>
      <c r="G180" s="52" t="s">
        <v>748</v>
      </c>
      <c r="H180" s="51" t="str">
        <f t="shared" si="2"/>
        <v>7400 Kaposvár, Rippl-Rónai utca 15.</v>
      </c>
    </row>
    <row r="181" spans="1:8" ht="15" x14ac:dyDescent="0.25">
      <c r="A181" s="5"/>
      <c r="B181" s="7"/>
      <c r="C181" s="7"/>
      <c r="D181" s="36" t="s">
        <v>204</v>
      </c>
      <c r="E181" s="52" t="s">
        <v>749</v>
      </c>
      <c r="F181" s="52" t="s">
        <v>750</v>
      </c>
      <c r="G181" s="52" t="s">
        <v>751</v>
      </c>
      <c r="H181" s="51" t="str">
        <f t="shared" si="2"/>
        <v>5350 Tiszafüred, Ady Endre utca 4/A.</v>
      </c>
    </row>
    <row r="182" spans="1:8" ht="15" x14ac:dyDescent="0.25">
      <c r="A182" s="6"/>
      <c r="B182" s="7"/>
      <c r="C182" s="7"/>
      <c r="D182" s="37" t="s">
        <v>205</v>
      </c>
      <c r="E182" s="52" t="s">
        <v>752</v>
      </c>
      <c r="F182" s="52" t="s">
        <v>753</v>
      </c>
      <c r="G182" s="52" t="s">
        <v>754</v>
      </c>
      <c r="H182" s="51" t="str">
        <f t="shared" si="2"/>
        <v>5440 Kunszentmárton, Kossuth Lajos út 37.</v>
      </c>
    </row>
    <row r="183" spans="1:8" ht="15" x14ac:dyDescent="0.25">
      <c r="A183" s="5"/>
      <c r="B183" s="7"/>
      <c r="C183" s="7"/>
      <c r="D183" s="36" t="s">
        <v>206</v>
      </c>
      <c r="E183" s="52" t="s">
        <v>755</v>
      </c>
      <c r="F183" s="52" t="s">
        <v>756</v>
      </c>
      <c r="G183" s="52" t="s">
        <v>757</v>
      </c>
      <c r="H183" s="51" t="str">
        <f t="shared" si="2"/>
        <v>5200 Törökszentmiklós, Almásy út 51.</v>
      </c>
    </row>
    <row r="184" spans="1:8" ht="15" x14ac:dyDescent="0.25">
      <c r="A184" s="5"/>
      <c r="B184" s="7"/>
      <c r="C184" s="7"/>
      <c r="D184" s="37" t="s">
        <v>207</v>
      </c>
      <c r="E184" s="52" t="s">
        <v>758</v>
      </c>
      <c r="F184" s="52" t="s">
        <v>759</v>
      </c>
      <c r="G184" s="52" t="s">
        <v>760</v>
      </c>
      <c r="H184" s="51" t="str">
        <f t="shared" si="2"/>
        <v>5400 Mezőtúr, Földvári út 8.</v>
      </c>
    </row>
    <row r="185" spans="1:8" ht="15" x14ac:dyDescent="0.25">
      <c r="A185" s="6"/>
      <c r="B185" s="7"/>
      <c r="C185" s="7"/>
      <c r="D185" s="30" t="s">
        <v>208</v>
      </c>
      <c r="E185" s="52">
        <v>5340</v>
      </c>
      <c r="F185" s="52" t="s">
        <v>761</v>
      </c>
      <c r="G185" s="52" t="s">
        <v>762</v>
      </c>
      <c r="H185" s="51" t="str">
        <f t="shared" si="2"/>
        <v>5340 Kunhegyes, Kossuth Lajos utca 15-17.</v>
      </c>
    </row>
    <row r="186" spans="1:8" ht="15" x14ac:dyDescent="0.25">
      <c r="A186" s="5"/>
      <c r="B186" s="7"/>
      <c r="C186" s="7"/>
      <c r="D186" s="50" t="s">
        <v>378</v>
      </c>
      <c r="E186" s="52" t="s">
        <v>758</v>
      </c>
      <c r="F186" s="52" t="s">
        <v>759</v>
      </c>
      <c r="G186" s="52" t="s">
        <v>763</v>
      </c>
      <c r="H186" s="51" t="str">
        <f t="shared" si="2"/>
        <v>5400 Mezőtúr, Dózsa György utca 17.</v>
      </c>
    </row>
    <row r="187" spans="1:8" ht="15" x14ac:dyDescent="0.25">
      <c r="A187" s="5"/>
      <c r="B187" s="7"/>
      <c r="C187" s="7"/>
      <c r="D187" s="29" t="s">
        <v>209</v>
      </c>
      <c r="E187" s="52" t="s">
        <v>764</v>
      </c>
      <c r="F187" s="52" t="s">
        <v>765</v>
      </c>
      <c r="G187" s="52" t="s">
        <v>766</v>
      </c>
      <c r="H187" s="51" t="str">
        <f t="shared" si="2"/>
        <v>5420 Túrkeve, József Attila utca 23.</v>
      </c>
    </row>
    <row r="188" spans="1:8" ht="15" x14ac:dyDescent="0.25">
      <c r="A188" s="6"/>
      <c r="B188" s="7"/>
      <c r="C188" s="7"/>
      <c r="D188" s="30" t="s">
        <v>210</v>
      </c>
      <c r="E188" s="52" t="s">
        <v>767</v>
      </c>
      <c r="F188" s="52" t="s">
        <v>768</v>
      </c>
      <c r="G188" s="52" t="s">
        <v>769</v>
      </c>
      <c r="H188" s="51" t="str">
        <f t="shared" si="2"/>
        <v>5300 Karcag, Varró utca 8.</v>
      </c>
    </row>
    <row r="189" spans="1:8" ht="15" x14ac:dyDescent="0.25">
      <c r="A189" s="5"/>
      <c r="B189" s="7"/>
      <c r="C189" s="7"/>
      <c r="D189" s="38" t="s">
        <v>211</v>
      </c>
      <c r="E189" s="52" t="s">
        <v>770</v>
      </c>
      <c r="F189" s="52" t="s">
        <v>771</v>
      </c>
      <c r="G189" s="52" t="s">
        <v>772</v>
      </c>
      <c r="H189" s="51" t="str">
        <f t="shared" si="2"/>
        <v>6000 Kecskemét, Erzsébet körút 73.</v>
      </c>
    </row>
    <row r="190" spans="1:8" ht="15" x14ac:dyDescent="0.25">
      <c r="A190" s="5"/>
      <c r="B190" s="7"/>
      <c r="C190" s="7"/>
      <c r="D190" s="38" t="s">
        <v>212</v>
      </c>
      <c r="E190" s="52" t="s">
        <v>770</v>
      </c>
      <c r="F190" s="52" t="s">
        <v>771</v>
      </c>
      <c r="G190" s="52" t="s">
        <v>773</v>
      </c>
      <c r="H190" s="51" t="str">
        <f t="shared" si="2"/>
        <v>6000 Kecskemét, Hunyadi János tér 2.</v>
      </c>
    </row>
    <row r="191" spans="1:8" ht="15" x14ac:dyDescent="0.25">
      <c r="A191" s="6"/>
      <c r="B191" s="7"/>
      <c r="C191" s="7"/>
      <c r="D191" s="38" t="s">
        <v>213</v>
      </c>
      <c r="E191" s="52" t="s">
        <v>770</v>
      </c>
      <c r="F191" s="52" t="s">
        <v>771</v>
      </c>
      <c r="G191" s="52" t="s">
        <v>774</v>
      </c>
      <c r="H191" s="51" t="str">
        <f t="shared" si="2"/>
        <v>6000 Kecskemét, Bibó István utca 1.</v>
      </c>
    </row>
    <row r="192" spans="1:8" ht="15" x14ac:dyDescent="0.25">
      <c r="A192" s="5"/>
      <c r="B192" s="7"/>
      <c r="C192" s="7"/>
      <c r="D192" s="38" t="s">
        <v>379</v>
      </c>
      <c r="E192" s="52" t="s">
        <v>770</v>
      </c>
      <c r="F192" s="52" t="s">
        <v>771</v>
      </c>
      <c r="G192" s="52" t="s">
        <v>775</v>
      </c>
      <c r="H192" s="51" t="str">
        <f t="shared" si="2"/>
        <v>6000 Kecskemét, Katona József tér 4.</v>
      </c>
    </row>
    <row r="193" spans="1:8" ht="15" x14ac:dyDescent="0.25">
      <c r="A193" s="5"/>
      <c r="B193" s="11"/>
      <c r="C193" s="11"/>
      <c r="D193" s="38" t="s">
        <v>214</v>
      </c>
      <c r="E193" s="52" t="s">
        <v>770</v>
      </c>
      <c r="F193" s="52" t="s">
        <v>771</v>
      </c>
      <c r="G193" s="52" t="s">
        <v>776</v>
      </c>
      <c r="H193" s="51" t="str">
        <f t="shared" ref="H193:H254" si="3">E193&amp;" "&amp;F193&amp;", "&amp;G193</f>
        <v>6000 Kecskemét, Bethlen körút 63.</v>
      </c>
    </row>
    <row r="194" spans="1:8" ht="15" x14ac:dyDescent="0.25">
      <c r="A194" s="6"/>
      <c r="B194" s="7"/>
      <c r="C194" s="7"/>
      <c r="D194" s="38" t="s">
        <v>215</v>
      </c>
      <c r="E194" s="52" t="s">
        <v>770</v>
      </c>
      <c r="F194" s="52" t="s">
        <v>771</v>
      </c>
      <c r="G194" s="52" t="s">
        <v>777</v>
      </c>
      <c r="H194" s="51" t="str">
        <f t="shared" si="3"/>
        <v>6000 Kecskemét, Hunyadi János tér 4.</v>
      </c>
    </row>
    <row r="195" spans="1:8" ht="15" x14ac:dyDescent="0.25">
      <c r="A195" s="5"/>
      <c r="B195" s="7"/>
      <c r="C195" s="7"/>
      <c r="D195" s="38" t="s">
        <v>380</v>
      </c>
      <c r="E195" s="52" t="s">
        <v>770</v>
      </c>
      <c r="F195" s="52" t="s">
        <v>771</v>
      </c>
      <c r="G195" s="52" t="s">
        <v>778</v>
      </c>
      <c r="H195" s="51" t="str">
        <f t="shared" si="3"/>
        <v>6000 Kecskemét, Nyíri út 32.</v>
      </c>
    </row>
    <row r="196" spans="1:8" ht="15" x14ac:dyDescent="0.25">
      <c r="A196" s="5"/>
      <c r="B196" s="7"/>
      <c r="C196" s="7"/>
      <c r="D196" s="38" t="s">
        <v>381</v>
      </c>
      <c r="E196" s="52" t="s">
        <v>770</v>
      </c>
      <c r="F196" s="52" t="s">
        <v>771</v>
      </c>
      <c r="G196" s="52" t="s">
        <v>779</v>
      </c>
      <c r="H196" s="51" t="str">
        <f t="shared" si="3"/>
        <v>6000 Kecskemét, Nyíri út 73.</v>
      </c>
    </row>
    <row r="197" spans="1:8" ht="15" x14ac:dyDescent="0.25">
      <c r="A197" s="6"/>
      <c r="B197" s="7"/>
      <c r="C197" s="7"/>
      <c r="D197" s="39" t="s">
        <v>382</v>
      </c>
      <c r="E197" s="52" t="s">
        <v>780</v>
      </c>
      <c r="F197" s="52" t="s">
        <v>781</v>
      </c>
      <c r="G197" s="52" t="s">
        <v>782</v>
      </c>
      <c r="H197" s="51" t="str">
        <f t="shared" si="3"/>
        <v>6060 Tiszakécske, Kossuth Lajos utca 65.</v>
      </c>
    </row>
    <row r="198" spans="1:8" ht="15" x14ac:dyDescent="0.25">
      <c r="A198" s="5"/>
      <c r="B198" s="7"/>
      <c r="C198" s="7"/>
      <c r="D198" s="38" t="s">
        <v>216</v>
      </c>
      <c r="E198" s="52" t="s">
        <v>783</v>
      </c>
      <c r="F198" s="52" t="s">
        <v>784</v>
      </c>
      <c r="G198" s="52" t="s">
        <v>785</v>
      </c>
      <c r="H198" s="51" t="str">
        <f t="shared" si="3"/>
        <v>6090 Kunszentmiklós, Apostol Pál utca 2-6.</v>
      </c>
    </row>
    <row r="199" spans="1:8" ht="15" x14ac:dyDescent="0.25">
      <c r="A199" s="5"/>
      <c r="B199" s="7"/>
      <c r="C199" s="7"/>
      <c r="D199" s="30" t="s">
        <v>217</v>
      </c>
      <c r="E199" s="52" t="s">
        <v>786</v>
      </c>
      <c r="F199" s="52" t="s">
        <v>787</v>
      </c>
      <c r="G199" s="52" t="s">
        <v>788</v>
      </c>
      <c r="H199" s="51" t="str">
        <f t="shared" si="3"/>
        <v>6400 Kiskunhalas, Kossuth utca 23.</v>
      </c>
    </row>
    <row r="200" spans="1:8" ht="15" x14ac:dyDescent="0.25">
      <c r="A200" s="6"/>
      <c r="B200" s="7"/>
      <c r="C200" s="7"/>
      <c r="D200" s="30" t="s">
        <v>383</v>
      </c>
      <c r="E200" s="52" t="s">
        <v>789</v>
      </c>
      <c r="F200" s="52" t="s">
        <v>790</v>
      </c>
      <c r="G200" s="52" t="s">
        <v>791</v>
      </c>
      <c r="H200" s="51" t="str">
        <f t="shared" si="3"/>
        <v>6200 Kiskőrös, Árpád utca 20.</v>
      </c>
    </row>
    <row r="201" spans="1:8" ht="15" x14ac:dyDescent="0.25">
      <c r="A201" s="5"/>
      <c r="B201" s="7"/>
      <c r="C201" s="7"/>
      <c r="D201" s="30" t="s">
        <v>218</v>
      </c>
      <c r="E201" s="52" t="s">
        <v>792</v>
      </c>
      <c r="F201" s="52" t="s">
        <v>793</v>
      </c>
      <c r="G201" s="52" t="s">
        <v>794</v>
      </c>
      <c r="H201" s="51" t="str">
        <f t="shared" si="3"/>
        <v>6100 Kiskunfélegyháza, Kossuth Lajos utca 34.</v>
      </c>
    </row>
    <row r="202" spans="1:8" ht="15" x14ac:dyDescent="0.25">
      <c r="A202" s="5"/>
      <c r="B202" s="7"/>
      <c r="C202" s="7"/>
      <c r="D202" s="30" t="s">
        <v>384</v>
      </c>
      <c r="E202" s="52" t="s">
        <v>792</v>
      </c>
      <c r="F202" s="52" t="s">
        <v>793</v>
      </c>
      <c r="G202" s="52" t="s">
        <v>795</v>
      </c>
      <c r="H202" s="51" t="str">
        <f t="shared" si="3"/>
        <v>6100 Kiskunfélegyháza, Oskola utca 1-3.</v>
      </c>
    </row>
    <row r="203" spans="1:8" ht="15" x14ac:dyDescent="0.25">
      <c r="A203" s="6"/>
      <c r="B203" s="7"/>
      <c r="C203" s="7"/>
      <c r="D203" s="29" t="s">
        <v>219</v>
      </c>
      <c r="E203" s="52" t="s">
        <v>786</v>
      </c>
      <c r="F203" s="52" t="s">
        <v>787</v>
      </c>
      <c r="G203" s="52" t="s">
        <v>796</v>
      </c>
      <c r="H203" s="51" t="str">
        <f t="shared" si="3"/>
        <v>6400 Kiskunhalas, Kazinczy utca 5.</v>
      </c>
    </row>
    <row r="204" spans="1:8" ht="15" x14ac:dyDescent="0.25">
      <c r="A204" s="5"/>
      <c r="B204" s="7"/>
      <c r="C204" s="7"/>
      <c r="D204" s="183" t="s">
        <v>1822</v>
      </c>
      <c r="E204" s="52" t="s">
        <v>797</v>
      </c>
      <c r="F204" s="52" t="s">
        <v>798</v>
      </c>
      <c r="G204" s="52" t="s">
        <v>799</v>
      </c>
      <c r="H204" s="51" t="str">
        <f t="shared" si="3"/>
        <v>4765 Csenger, Honvéd utca 5.</v>
      </c>
    </row>
    <row r="205" spans="1:8" ht="15" x14ac:dyDescent="0.25">
      <c r="A205" s="5"/>
      <c r="B205" s="7"/>
      <c r="C205" s="7"/>
      <c r="D205" s="29" t="s">
        <v>220</v>
      </c>
      <c r="E205" s="52" t="s">
        <v>800</v>
      </c>
      <c r="F205" s="52" t="s">
        <v>801</v>
      </c>
      <c r="G205" s="52" t="s">
        <v>802</v>
      </c>
      <c r="H205" s="51" t="str">
        <f t="shared" si="3"/>
        <v>4900 Fehérgyarmat, Május 14. tér 16.</v>
      </c>
    </row>
    <row r="206" spans="1:8" ht="15" x14ac:dyDescent="0.25">
      <c r="A206" s="6"/>
      <c r="B206" s="7"/>
      <c r="C206" s="7"/>
      <c r="D206" s="29" t="s">
        <v>221</v>
      </c>
      <c r="E206" s="52" t="s">
        <v>803</v>
      </c>
      <c r="F206" s="52" t="s">
        <v>804</v>
      </c>
      <c r="G206" s="52" t="s">
        <v>805</v>
      </c>
      <c r="H206" s="51" t="str">
        <f t="shared" si="3"/>
        <v>4600 Kisvárda, Mártírok útja 8.</v>
      </c>
    </row>
    <row r="207" spans="1:8" ht="15" x14ac:dyDescent="0.25">
      <c r="A207" s="5"/>
      <c r="B207" s="7"/>
      <c r="C207" s="7"/>
      <c r="D207" s="35" t="s">
        <v>222</v>
      </c>
      <c r="E207" s="52" t="s">
        <v>806</v>
      </c>
      <c r="F207" s="52" t="s">
        <v>807</v>
      </c>
      <c r="G207" s="52" t="s">
        <v>808</v>
      </c>
      <c r="H207" s="51" t="str">
        <f t="shared" si="3"/>
        <v>4625 Záhony, Kárpát út 4.</v>
      </c>
    </row>
    <row r="208" spans="1:8" ht="15" x14ac:dyDescent="0.25">
      <c r="A208" s="5"/>
      <c r="B208" s="11"/>
      <c r="C208" s="11"/>
      <c r="D208" s="29" t="s">
        <v>223</v>
      </c>
      <c r="E208" s="52" t="s">
        <v>800</v>
      </c>
      <c r="F208" s="52" t="s">
        <v>801</v>
      </c>
      <c r="G208" s="52" t="s">
        <v>809</v>
      </c>
      <c r="H208" s="51" t="str">
        <f t="shared" si="3"/>
        <v>4900 Fehérgyarmat, Iskola köz 2.</v>
      </c>
    </row>
    <row r="209" spans="1:8" ht="15" x14ac:dyDescent="0.25">
      <c r="A209" s="6"/>
      <c r="B209" s="11"/>
      <c r="C209" s="11"/>
      <c r="D209" s="29" t="s">
        <v>224</v>
      </c>
      <c r="E209" s="52" t="s">
        <v>810</v>
      </c>
      <c r="F209" s="52" t="s">
        <v>811</v>
      </c>
      <c r="G209" s="52" t="s">
        <v>812</v>
      </c>
      <c r="H209" s="51" t="str">
        <f t="shared" si="3"/>
        <v>4300 Nyírbátor, Füveskert út 9.</v>
      </c>
    </row>
    <row r="210" spans="1:8" ht="15" x14ac:dyDescent="0.25">
      <c r="A210" s="5"/>
      <c r="B210" s="11"/>
      <c r="C210" s="11"/>
      <c r="D210" s="29" t="s">
        <v>225</v>
      </c>
      <c r="E210" s="52" t="s">
        <v>813</v>
      </c>
      <c r="F210" s="52" t="s">
        <v>814</v>
      </c>
      <c r="G210" s="52" t="s">
        <v>815</v>
      </c>
      <c r="H210" s="51" t="str">
        <f t="shared" si="3"/>
        <v>4320 Nagykálló, Korányi Frigyes út 27.</v>
      </c>
    </row>
    <row r="211" spans="1:8" ht="15" x14ac:dyDescent="0.25">
      <c r="A211" s="5"/>
      <c r="B211" s="11"/>
      <c r="C211" s="11"/>
      <c r="D211" s="29" t="s">
        <v>385</v>
      </c>
      <c r="E211" s="52" t="s">
        <v>816</v>
      </c>
      <c r="F211" s="52" t="s">
        <v>817</v>
      </c>
      <c r="G211" s="52" t="s">
        <v>818</v>
      </c>
      <c r="H211" s="51" t="str">
        <f t="shared" si="3"/>
        <v>4700 Mátészalka, Baross László utca 9-11.</v>
      </c>
    </row>
    <row r="212" spans="1:8" ht="15" x14ac:dyDescent="0.25">
      <c r="A212" s="6"/>
      <c r="B212" s="11"/>
      <c r="C212" s="11"/>
      <c r="D212" s="29" t="s">
        <v>226</v>
      </c>
      <c r="E212" s="52" t="s">
        <v>816</v>
      </c>
      <c r="F212" s="52" t="s">
        <v>817</v>
      </c>
      <c r="G212" s="52" t="s">
        <v>819</v>
      </c>
      <c r="H212" s="51" t="str">
        <f t="shared" si="3"/>
        <v>4700 Mátészalka, Kölcsey utca 12.</v>
      </c>
    </row>
    <row r="213" spans="1:8" ht="15" x14ac:dyDescent="0.25">
      <c r="A213" s="5"/>
      <c r="B213" s="11"/>
      <c r="C213" s="11"/>
      <c r="D213" s="29" t="s">
        <v>227</v>
      </c>
      <c r="E213" s="52" t="s">
        <v>813</v>
      </c>
      <c r="F213" s="52" t="s">
        <v>814</v>
      </c>
      <c r="G213" s="52" t="s">
        <v>820</v>
      </c>
      <c r="H213" s="51" t="str">
        <f t="shared" si="3"/>
        <v>4320 Nagykálló, Kossuth út 8.</v>
      </c>
    </row>
    <row r="214" spans="1:8" ht="15" x14ac:dyDescent="0.25">
      <c r="A214" s="5"/>
      <c r="B214" s="11"/>
      <c r="C214" s="11"/>
      <c r="D214" s="32" t="s">
        <v>228</v>
      </c>
      <c r="E214" s="52">
        <v>3530</v>
      </c>
      <c r="F214" s="52" t="s">
        <v>821</v>
      </c>
      <c r="G214" s="52" t="s">
        <v>822</v>
      </c>
      <c r="H214" s="51" t="str">
        <f t="shared" si="3"/>
        <v>3530 Miskolc, Soltész Nagy Kálmán  utca 10.</v>
      </c>
    </row>
    <row r="215" spans="1:8" ht="15" x14ac:dyDescent="0.25">
      <c r="A215" s="6"/>
      <c r="B215" s="11"/>
      <c r="C215" s="11"/>
      <c r="D215" s="33" t="s">
        <v>386</v>
      </c>
      <c r="E215" s="52">
        <v>3532</v>
      </c>
      <c r="F215" s="52" t="s">
        <v>821</v>
      </c>
      <c r="G215" s="52" t="s">
        <v>823</v>
      </c>
      <c r="H215" s="51" t="str">
        <f t="shared" si="3"/>
        <v>3532 Miskolc, Rácz Ádám utca 54-56.</v>
      </c>
    </row>
    <row r="216" spans="1:8" ht="15" x14ac:dyDescent="0.25">
      <c r="A216" s="5"/>
      <c r="B216" s="11"/>
      <c r="C216" s="11"/>
      <c r="D216" s="32" t="s">
        <v>229</v>
      </c>
      <c r="E216" s="52">
        <v>3525</v>
      </c>
      <c r="F216" s="52" t="s">
        <v>821</v>
      </c>
      <c r="G216" s="52" t="s">
        <v>824</v>
      </c>
      <c r="H216" s="51" t="str">
        <f t="shared" si="3"/>
        <v>3525 Miskolc, Hősök tere 1.</v>
      </c>
    </row>
    <row r="217" spans="1:8" ht="15" x14ac:dyDescent="0.25">
      <c r="A217" s="5"/>
      <c r="B217" s="11"/>
      <c r="C217" s="11"/>
      <c r="D217" s="32" t="s">
        <v>230</v>
      </c>
      <c r="E217" s="52">
        <v>3527</v>
      </c>
      <c r="F217" s="52" t="s">
        <v>821</v>
      </c>
      <c r="G217" s="52" t="s">
        <v>825</v>
      </c>
      <c r="H217" s="51" t="str">
        <f t="shared" si="3"/>
        <v>3527 Miskolc, Soltész Nagy Kálmán utca 7.</v>
      </c>
    </row>
    <row r="218" spans="1:8" ht="15" x14ac:dyDescent="0.25">
      <c r="A218" s="6"/>
      <c r="B218" s="11"/>
      <c r="C218" s="11"/>
      <c r="D218" s="32" t="s">
        <v>231</v>
      </c>
      <c r="E218" s="52">
        <v>3525</v>
      </c>
      <c r="F218" s="52" t="s">
        <v>821</v>
      </c>
      <c r="G218" s="52" t="s">
        <v>826</v>
      </c>
      <c r="H218" s="51" t="str">
        <f t="shared" si="3"/>
        <v>3525 Miskolc, Palóczy László utca 3.</v>
      </c>
    </row>
    <row r="219" spans="1:8" ht="15" x14ac:dyDescent="0.25">
      <c r="A219" s="5"/>
      <c r="B219" s="11"/>
      <c r="C219" s="11"/>
      <c r="D219" s="33" t="s">
        <v>232</v>
      </c>
      <c r="E219" s="52">
        <v>3534</v>
      </c>
      <c r="F219" s="52" t="s">
        <v>821</v>
      </c>
      <c r="G219" s="52" t="s">
        <v>827</v>
      </c>
      <c r="H219" s="51" t="str">
        <f t="shared" si="3"/>
        <v>3534 Miskolc, Gagarin utca 54.</v>
      </c>
    </row>
    <row r="220" spans="1:8" ht="15" x14ac:dyDescent="0.25">
      <c r="A220" s="5"/>
      <c r="B220" s="11"/>
      <c r="C220" s="11"/>
      <c r="D220" s="32" t="s">
        <v>233</v>
      </c>
      <c r="E220" s="52">
        <v>3450</v>
      </c>
      <c r="F220" s="52" t="s">
        <v>828</v>
      </c>
      <c r="G220" s="52" t="s">
        <v>556</v>
      </c>
      <c r="H220" s="51" t="str">
        <f t="shared" si="3"/>
        <v>3450 Mezőcsát, Kossuth Lajos utca 12.</v>
      </c>
    </row>
    <row r="221" spans="1:8" ht="15" x14ac:dyDescent="0.25">
      <c r="A221" s="6"/>
      <c r="B221" s="11"/>
      <c r="C221" s="11"/>
      <c r="D221" s="32" t="s">
        <v>409</v>
      </c>
      <c r="E221" s="52">
        <v>3400</v>
      </c>
      <c r="F221" s="52" t="s">
        <v>829</v>
      </c>
      <c r="G221" s="52" t="s">
        <v>830</v>
      </c>
      <c r="H221" s="51" t="str">
        <f t="shared" si="3"/>
        <v>3400 Mezőkövesd, Mátyás király út 146.</v>
      </c>
    </row>
    <row r="222" spans="1:8" ht="15" x14ac:dyDescent="0.25">
      <c r="A222" s="5"/>
      <c r="B222" s="11"/>
      <c r="C222" s="11"/>
      <c r="D222" s="32" t="s">
        <v>234</v>
      </c>
      <c r="E222" s="52">
        <v>3529</v>
      </c>
      <c r="F222" s="52" t="s">
        <v>821</v>
      </c>
      <c r="G222" s="52" t="s">
        <v>831</v>
      </c>
      <c r="H222" s="51" t="str">
        <f t="shared" si="3"/>
        <v>3529 Miskolc, Ifjúság útja 16-20.</v>
      </c>
    </row>
    <row r="223" spans="1:8" ht="15" x14ac:dyDescent="0.25">
      <c r="A223" s="5"/>
      <c r="B223" s="10"/>
      <c r="C223" s="10"/>
      <c r="D223" s="32" t="s">
        <v>410</v>
      </c>
      <c r="E223" s="52">
        <v>3532</v>
      </c>
      <c r="F223" s="52" t="s">
        <v>821</v>
      </c>
      <c r="G223" s="52" t="s">
        <v>832</v>
      </c>
      <c r="H223" s="51" t="str">
        <f t="shared" si="3"/>
        <v>3532 Miskolc, Herman Ottó utca 2.</v>
      </c>
    </row>
    <row r="224" spans="1:8" ht="15" x14ac:dyDescent="0.25">
      <c r="A224" s="6"/>
      <c r="B224" s="10"/>
      <c r="C224" s="10"/>
      <c r="D224" s="30" t="s">
        <v>235</v>
      </c>
      <c r="E224" s="52" t="s">
        <v>833</v>
      </c>
      <c r="F224" s="52" t="s">
        <v>834</v>
      </c>
      <c r="G224" s="52" t="s">
        <v>835</v>
      </c>
      <c r="H224" s="51" t="str">
        <f t="shared" si="3"/>
        <v>8800 Nagykanizsa, Ady Endre utca 74/a.</v>
      </c>
    </row>
    <row r="225" spans="1:8" ht="15" x14ac:dyDescent="0.25">
      <c r="A225" s="5"/>
      <c r="B225" s="10"/>
      <c r="C225" s="10"/>
      <c r="D225" s="30" t="s">
        <v>236</v>
      </c>
      <c r="E225" s="52" t="s">
        <v>833</v>
      </c>
      <c r="F225" s="52" t="s">
        <v>834</v>
      </c>
      <c r="G225" s="52" t="s">
        <v>836</v>
      </c>
      <c r="H225" s="51" t="str">
        <f t="shared" si="3"/>
        <v>8800 Nagykanizsa, Ady Endre utca 29.</v>
      </c>
    </row>
    <row r="226" spans="1:8" ht="15" x14ac:dyDescent="0.25">
      <c r="A226" s="5"/>
      <c r="B226" s="7"/>
      <c r="C226" s="7"/>
      <c r="D226" s="30" t="s">
        <v>237</v>
      </c>
      <c r="E226" s="52" t="s">
        <v>833</v>
      </c>
      <c r="F226" s="52" t="s">
        <v>834</v>
      </c>
      <c r="G226" s="52" t="s">
        <v>837</v>
      </c>
      <c r="H226" s="51" t="str">
        <f t="shared" si="3"/>
        <v>8800 Nagykanizsa, Hunyadi utca 16-18.</v>
      </c>
    </row>
    <row r="227" spans="1:8" ht="15" x14ac:dyDescent="0.25">
      <c r="A227" s="6"/>
      <c r="B227" s="7"/>
      <c r="C227" s="7"/>
      <c r="D227" s="30" t="s">
        <v>268</v>
      </c>
      <c r="E227" s="52" t="s">
        <v>838</v>
      </c>
      <c r="F227" s="52" t="s">
        <v>839</v>
      </c>
      <c r="G227" s="52" t="s">
        <v>840</v>
      </c>
      <c r="H227" s="51" t="str">
        <f t="shared" si="3"/>
        <v>3104 Salgótarján, Csokonai út 29.</v>
      </c>
    </row>
    <row r="228" spans="1:8" ht="15" x14ac:dyDescent="0.25">
      <c r="A228" s="5"/>
      <c r="B228" s="7"/>
      <c r="C228" s="7"/>
      <c r="D228" s="30" t="s">
        <v>269</v>
      </c>
      <c r="E228" s="52" t="s">
        <v>841</v>
      </c>
      <c r="F228" s="52" t="s">
        <v>839</v>
      </c>
      <c r="G228" s="52" t="s">
        <v>842</v>
      </c>
      <c r="H228" s="51" t="str">
        <f t="shared" si="3"/>
        <v>3100 Salgótarján, Zemlinszky Rezső út 4.</v>
      </c>
    </row>
    <row r="229" spans="1:8" ht="15" x14ac:dyDescent="0.25">
      <c r="A229" s="5"/>
      <c r="B229" s="7"/>
      <c r="C229" s="7"/>
      <c r="D229" s="30" t="s">
        <v>270</v>
      </c>
      <c r="E229" s="52" t="s">
        <v>843</v>
      </c>
      <c r="F229" s="52" t="s">
        <v>844</v>
      </c>
      <c r="G229" s="52" t="s">
        <v>845</v>
      </c>
      <c r="H229" s="51" t="str">
        <f t="shared" si="3"/>
        <v>2660 Balassagyarmat, Hétvezér utca 26.</v>
      </c>
    </row>
    <row r="230" spans="1:8" ht="15" x14ac:dyDescent="0.25">
      <c r="A230" s="6"/>
      <c r="B230" s="7"/>
      <c r="C230" s="7"/>
      <c r="D230" s="30" t="s">
        <v>271</v>
      </c>
      <c r="E230" s="52" t="s">
        <v>841</v>
      </c>
      <c r="F230" s="52" t="s">
        <v>839</v>
      </c>
      <c r="G230" s="52" t="s">
        <v>846</v>
      </c>
      <c r="H230" s="51" t="str">
        <f t="shared" si="3"/>
        <v>3100 Salgótarján, Rákóczi út 60.</v>
      </c>
    </row>
    <row r="231" spans="1:8" ht="15" x14ac:dyDescent="0.25">
      <c r="A231" s="5"/>
      <c r="B231" s="7"/>
      <c r="C231" s="7"/>
      <c r="D231" s="30" t="s">
        <v>272</v>
      </c>
      <c r="E231" s="52" t="s">
        <v>843</v>
      </c>
      <c r="F231" s="52" t="s">
        <v>844</v>
      </c>
      <c r="G231" s="52" t="s">
        <v>847</v>
      </c>
      <c r="H231" s="51" t="str">
        <f t="shared" si="3"/>
        <v>2660 Balassagyarmat, Rákóczi fejedelem útja 50.</v>
      </c>
    </row>
    <row r="232" spans="1:8" ht="15" x14ac:dyDescent="0.25">
      <c r="A232" s="5"/>
      <c r="B232" s="7"/>
      <c r="C232" s="7"/>
      <c r="D232" s="31" t="s">
        <v>273</v>
      </c>
      <c r="E232" s="52" t="s">
        <v>843</v>
      </c>
      <c r="F232" s="52" t="s">
        <v>844</v>
      </c>
      <c r="G232" s="52" t="s">
        <v>848</v>
      </c>
      <c r="H232" s="51" t="str">
        <f t="shared" si="3"/>
        <v>2660 Balassagyarmat, Régimalom utca 2.</v>
      </c>
    </row>
    <row r="233" spans="1:8" ht="15" x14ac:dyDescent="0.25">
      <c r="A233" s="6"/>
      <c r="B233" s="7"/>
      <c r="C233" s="7"/>
      <c r="D233" s="30" t="s">
        <v>274</v>
      </c>
      <c r="E233" s="52" t="s">
        <v>841</v>
      </c>
      <c r="F233" s="52" t="s">
        <v>839</v>
      </c>
      <c r="G233" s="52" t="s">
        <v>849</v>
      </c>
      <c r="H233" s="51" t="str">
        <f t="shared" si="3"/>
        <v>3100 Salgótarján, Május 1. út 58.</v>
      </c>
    </row>
    <row r="234" spans="1:8" ht="15" x14ac:dyDescent="0.25">
      <c r="A234" s="5"/>
      <c r="B234" s="7"/>
      <c r="C234" s="7"/>
      <c r="D234" s="30" t="s">
        <v>238</v>
      </c>
      <c r="E234" s="52" t="s">
        <v>850</v>
      </c>
      <c r="F234" s="52" t="s">
        <v>851</v>
      </c>
      <c r="G234" s="52" t="s">
        <v>852</v>
      </c>
      <c r="H234" s="51" t="str">
        <f t="shared" si="3"/>
        <v>4400 Nyíregyháza, Korányi Frigyes utca 15.</v>
      </c>
    </row>
    <row r="235" spans="1:8" ht="15" x14ac:dyDescent="0.25">
      <c r="A235" s="5"/>
      <c r="B235" s="7"/>
      <c r="C235" s="7"/>
      <c r="D235" s="29" t="s">
        <v>239</v>
      </c>
      <c r="E235" s="52" t="s">
        <v>850</v>
      </c>
      <c r="F235" s="52" t="s">
        <v>851</v>
      </c>
      <c r="G235" s="52" t="s">
        <v>853</v>
      </c>
      <c r="H235" s="51" t="str">
        <f t="shared" si="3"/>
        <v>4400 Nyíregyháza, Tiszavasvári út 12.</v>
      </c>
    </row>
    <row r="236" spans="1:8" ht="15" x14ac:dyDescent="0.25">
      <c r="A236" s="6"/>
      <c r="B236" s="10"/>
      <c r="C236" s="10"/>
      <c r="D236" s="29" t="s">
        <v>240</v>
      </c>
      <c r="E236" s="52" t="s">
        <v>850</v>
      </c>
      <c r="F236" s="52" t="s">
        <v>851</v>
      </c>
      <c r="G236" s="52" t="s">
        <v>854</v>
      </c>
      <c r="H236" s="51" t="str">
        <f t="shared" si="3"/>
        <v>4400 Nyíregyháza, Árok utca 53.</v>
      </c>
    </row>
    <row r="237" spans="1:8" ht="15" x14ac:dyDescent="0.25">
      <c r="A237" s="5"/>
      <c r="B237" s="10"/>
      <c r="C237" s="10"/>
      <c r="D237" s="29" t="s">
        <v>241</v>
      </c>
      <c r="E237" s="52" t="s">
        <v>850</v>
      </c>
      <c r="F237" s="52" t="s">
        <v>851</v>
      </c>
      <c r="G237" s="52" t="s">
        <v>855</v>
      </c>
      <c r="H237" s="51" t="str">
        <f t="shared" si="3"/>
        <v>4400 Nyíregyháza, Krúdy Gyula utca 32.</v>
      </c>
    </row>
    <row r="238" spans="1:8" ht="15" x14ac:dyDescent="0.25">
      <c r="A238" s="5"/>
      <c r="B238" s="10"/>
      <c r="C238" s="10"/>
      <c r="D238" s="29" t="s">
        <v>242</v>
      </c>
      <c r="E238" s="52" t="s">
        <v>850</v>
      </c>
      <c r="F238" s="52" t="s">
        <v>851</v>
      </c>
      <c r="G238" s="52" t="s">
        <v>856</v>
      </c>
      <c r="H238" s="51" t="str">
        <f t="shared" si="3"/>
        <v>4400 Nyíregyháza, Városmajor utca 4.</v>
      </c>
    </row>
    <row r="239" spans="1:8" ht="15" x14ac:dyDescent="0.25">
      <c r="A239" s="6"/>
      <c r="B239" s="10"/>
      <c r="C239" s="10"/>
      <c r="D239" s="29" t="s">
        <v>243</v>
      </c>
      <c r="E239" s="52" t="s">
        <v>857</v>
      </c>
      <c r="F239" s="52" t="s">
        <v>858</v>
      </c>
      <c r="G239" s="52" t="s">
        <v>859</v>
      </c>
      <c r="H239" s="51" t="str">
        <f t="shared" si="3"/>
        <v>4450 Tiszalök, Ady Endre utca 35.</v>
      </c>
    </row>
    <row r="240" spans="1:8" ht="15" x14ac:dyDescent="0.25">
      <c r="A240" s="5"/>
      <c r="B240" s="10"/>
      <c r="C240" s="10"/>
      <c r="D240" s="29" t="s">
        <v>244</v>
      </c>
      <c r="E240" s="52" t="s">
        <v>860</v>
      </c>
      <c r="F240" s="52" t="s">
        <v>861</v>
      </c>
      <c r="G240" s="52" t="s">
        <v>862</v>
      </c>
      <c r="H240" s="51" t="str">
        <f t="shared" si="3"/>
        <v>4440 Tiszavasvári, Petőfi Sándor utca 1.</v>
      </c>
    </row>
    <row r="241" spans="1:8" ht="15" x14ac:dyDescent="0.25">
      <c r="A241" s="5"/>
      <c r="B241" s="10"/>
      <c r="C241" s="10"/>
      <c r="D241" s="29" t="s">
        <v>245</v>
      </c>
      <c r="E241" s="52" t="s">
        <v>850</v>
      </c>
      <c r="F241" s="52" t="s">
        <v>851</v>
      </c>
      <c r="G241" s="52" t="s">
        <v>863</v>
      </c>
      <c r="H241" s="51" t="str">
        <f t="shared" si="3"/>
        <v>4400 Nyíregyháza, Vasvári Pál utca 16.</v>
      </c>
    </row>
    <row r="242" spans="1:8" ht="15" x14ac:dyDescent="0.25">
      <c r="A242" s="6"/>
      <c r="B242" s="10"/>
      <c r="C242" s="10"/>
      <c r="D242" s="29" t="s">
        <v>246</v>
      </c>
      <c r="E242" s="52" t="s">
        <v>850</v>
      </c>
      <c r="F242" s="52" t="s">
        <v>851</v>
      </c>
      <c r="G242" s="52" t="s">
        <v>864</v>
      </c>
      <c r="H242" s="51" t="str">
        <f t="shared" si="3"/>
        <v>4400 Nyíregyháza, Dugonics utca 10-12.</v>
      </c>
    </row>
    <row r="243" spans="1:8" ht="15" x14ac:dyDescent="0.25">
      <c r="A243" s="5"/>
      <c r="B243" s="10"/>
      <c r="C243" s="10"/>
      <c r="D243" s="29" t="s">
        <v>387</v>
      </c>
      <c r="E243" s="52" t="s">
        <v>850</v>
      </c>
      <c r="F243" s="52" t="s">
        <v>851</v>
      </c>
      <c r="G243" s="52" t="s">
        <v>865</v>
      </c>
      <c r="H243" s="51" t="str">
        <f t="shared" si="3"/>
        <v>4400 Nyíregyháza, Család utca 11.</v>
      </c>
    </row>
    <row r="244" spans="1:8" ht="15" x14ac:dyDescent="0.25">
      <c r="A244" s="5"/>
      <c r="B244" s="10"/>
      <c r="C244" s="10"/>
      <c r="D244" s="40" t="s">
        <v>247</v>
      </c>
      <c r="E244" s="52" t="s">
        <v>866</v>
      </c>
      <c r="F244" s="52" t="s">
        <v>867</v>
      </c>
      <c r="G244" s="52" t="s">
        <v>868</v>
      </c>
      <c r="H244" s="51" t="str">
        <f t="shared" si="3"/>
        <v>3600 Ózd, Petőfi Sándor út 20.</v>
      </c>
    </row>
    <row r="245" spans="1:8" ht="15" x14ac:dyDescent="0.25">
      <c r="A245" s="6"/>
      <c r="B245" s="10"/>
      <c r="C245" s="10"/>
      <c r="D245" s="41" t="s">
        <v>248</v>
      </c>
      <c r="E245" s="52" t="s">
        <v>869</v>
      </c>
      <c r="F245" s="52" t="s">
        <v>870</v>
      </c>
      <c r="G245" s="52" t="s">
        <v>871</v>
      </c>
      <c r="H245" s="51" t="str">
        <f t="shared" si="3"/>
        <v>3700 Kazincbarcika, Herbolyai út 9.</v>
      </c>
    </row>
    <row r="246" spans="1:8" ht="15" x14ac:dyDescent="0.25">
      <c r="A246" s="5"/>
      <c r="B246" s="7"/>
      <c r="C246" s="7"/>
      <c r="D246" s="40" t="s">
        <v>249</v>
      </c>
      <c r="E246" s="52" t="s">
        <v>866</v>
      </c>
      <c r="F246" s="52" t="s">
        <v>867</v>
      </c>
      <c r="G246" s="52" t="s">
        <v>872</v>
      </c>
      <c r="H246" s="51" t="str">
        <f t="shared" si="3"/>
        <v>3600 Ózd, Bolyki főút 2.</v>
      </c>
    </row>
    <row r="247" spans="1:8" ht="15" x14ac:dyDescent="0.25">
      <c r="A247" s="5"/>
      <c r="B247" s="7"/>
      <c r="C247" s="7"/>
      <c r="D247" s="40" t="s">
        <v>250</v>
      </c>
      <c r="E247" s="52" t="s">
        <v>873</v>
      </c>
      <c r="F247" s="52" t="s">
        <v>874</v>
      </c>
      <c r="G247" s="52" t="s">
        <v>875</v>
      </c>
      <c r="H247" s="51" t="str">
        <f t="shared" si="3"/>
        <v>3770 Sajószentpéter, Kálvin tér 2.</v>
      </c>
    </row>
    <row r="248" spans="1:8" ht="15" x14ac:dyDescent="0.25">
      <c r="A248" s="6"/>
      <c r="B248" s="7"/>
      <c r="C248" s="7"/>
      <c r="D248" s="41" t="s">
        <v>251</v>
      </c>
      <c r="E248" s="52" t="s">
        <v>869</v>
      </c>
      <c r="F248" s="52" t="s">
        <v>870</v>
      </c>
      <c r="G248" s="52" t="s">
        <v>876</v>
      </c>
      <c r="H248" s="51" t="str">
        <f t="shared" si="3"/>
        <v>3700 Kazincbarcika, Irinyi János utca 1.</v>
      </c>
    </row>
    <row r="249" spans="1:8" ht="15" x14ac:dyDescent="0.25">
      <c r="A249" s="5"/>
      <c r="B249" s="7"/>
      <c r="C249" s="7"/>
      <c r="D249" s="30" t="s">
        <v>252</v>
      </c>
      <c r="E249" s="52" t="s">
        <v>877</v>
      </c>
      <c r="F249" s="52" t="s">
        <v>878</v>
      </c>
      <c r="G249" s="52" t="s">
        <v>879</v>
      </c>
      <c r="H249" s="51" t="str">
        <f t="shared" si="3"/>
        <v>8500 Pápa, Erkel Ferenc utca 39.</v>
      </c>
    </row>
    <row r="250" spans="1:8" ht="15" x14ac:dyDescent="0.25">
      <c r="A250" s="5"/>
      <c r="B250" s="7"/>
      <c r="C250" s="7"/>
      <c r="D250" s="29" t="s">
        <v>253</v>
      </c>
      <c r="E250" s="52" t="s">
        <v>880</v>
      </c>
      <c r="F250" s="52" t="s">
        <v>881</v>
      </c>
      <c r="G250" s="52" t="s">
        <v>882</v>
      </c>
      <c r="H250" s="51" t="str">
        <f t="shared" si="3"/>
        <v>8251 Zánka, Külterület HRSZ 030/15.</v>
      </c>
    </row>
    <row r="251" spans="1:8" ht="15" x14ac:dyDescent="0.25">
      <c r="A251" s="6"/>
      <c r="B251" s="7"/>
      <c r="C251" s="7"/>
      <c r="D251" s="30" t="s">
        <v>254</v>
      </c>
      <c r="E251" s="52" t="s">
        <v>883</v>
      </c>
      <c r="F251" s="52" t="s">
        <v>884</v>
      </c>
      <c r="G251" s="52" t="s">
        <v>672</v>
      </c>
      <c r="H251" s="51" t="str">
        <f t="shared" si="3"/>
        <v>8100 Várpalota, Szent István út 1.</v>
      </c>
    </row>
    <row r="252" spans="1:8" ht="15" x14ac:dyDescent="0.25">
      <c r="A252" s="5"/>
      <c r="B252" s="7"/>
      <c r="C252" s="7"/>
      <c r="D252" s="30" t="s">
        <v>255</v>
      </c>
      <c r="E252" s="52" t="s">
        <v>877</v>
      </c>
      <c r="F252" s="52" t="s">
        <v>878</v>
      </c>
      <c r="G252" s="52" t="s">
        <v>885</v>
      </c>
      <c r="H252" s="51" t="str">
        <f t="shared" si="3"/>
        <v>8500 Pápa, Veszprémi út 45.</v>
      </c>
    </row>
    <row r="253" spans="1:8" ht="15" x14ac:dyDescent="0.25">
      <c r="A253" s="5"/>
      <c r="B253" s="7"/>
      <c r="C253" s="7"/>
      <c r="D253" s="30" t="s">
        <v>256</v>
      </c>
      <c r="E253" s="52" t="s">
        <v>886</v>
      </c>
      <c r="F253" s="52" t="s">
        <v>887</v>
      </c>
      <c r="G253" s="52" t="s">
        <v>888</v>
      </c>
      <c r="H253" s="51" t="str">
        <f t="shared" si="3"/>
        <v>8420 Zirc, Alkotmány utca 16.</v>
      </c>
    </row>
    <row r="254" spans="1:8" ht="15" x14ac:dyDescent="0.25">
      <c r="A254" s="6"/>
      <c r="B254" s="7"/>
      <c r="C254" s="7"/>
      <c r="D254" s="30" t="s">
        <v>275</v>
      </c>
      <c r="E254" s="52" t="s">
        <v>889</v>
      </c>
      <c r="F254" s="52" t="s">
        <v>890</v>
      </c>
      <c r="G254" s="52" t="s">
        <v>891</v>
      </c>
      <c r="H254" s="51" t="str">
        <f t="shared" si="3"/>
        <v>8640 Fonyód, Béke utca 1.</v>
      </c>
    </row>
    <row r="255" spans="1:8" ht="15" x14ac:dyDescent="0.25">
      <c r="A255" s="5"/>
      <c r="B255" s="7"/>
      <c r="C255" s="7"/>
      <c r="D255" s="30" t="s">
        <v>276</v>
      </c>
      <c r="E255" s="52" t="s">
        <v>892</v>
      </c>
      <c r="F255" s="52" t="s">
        <v>893</v>
      </c>
      <c r="G255" s="52" t="s">
        <v>894</v>
      </c>
      <c r="H255" s="51" t="str">
        <f t="shared" ref="H255:H314" si="4">E255&amp;" "&amp;F255&amp;", "&amp;G255</f>
        <v>8600 Siófok, Bakony utca 2.</v>
      </c>
    </row>
    <row r="256" spans="1:8" ht="15" x14ac:dyDescent="0.25">
      <c r="A256" s="5"/>
      <c r="B256" s="7"/>
      <c r="C256" s="7"/>
      <c r="D256" s="29" t="s">
        <v>277</v>
      </c>
      <c r="E256" s="52" t="s">
        <v>892</v>
      </c>
      <c r="F256" s="52" t="s">
        <v>893</v>
      </c>
      <c r="G256" s="52" t="s">
        <v>895</v>
      </c>
      <c r="H256" s="51" t="str">
        <f t="shared" si="4"/>
        <v>8600 Siófok, Koch Róbert utca 8.</v>
      </c>
    </row>
    <row r="257" spans="1:8" ht="15" x14ac:dyDescent="0.25">
      <c r="A257" s="6"/>
      <c r="B257" s="7"/>
      <c r="C257" s="7"/>
      <c r="D257" s="183" t="s">
        <v>1823</v>
      </c>
      <c r="E257" s="52" t="s">
        <v>896</v>
      </c>
      <c r="F257" s="52" t="s">
        <v>897</v>
      </c>
      <c r="G257" s="52" t="s">
        <v>898</v>
      </c>
      <c r="H257" s="51" t="str">
        <f t="shared" si="4"/>
        <v>8700 Marcali, Hősök tere 3.</v>
      </c>
    </row>
    <row r="258" spans="1:8" ht="15" x14ac:dyDescent="0.25">
      <c r="A258" s="5"/>
      <c r="B258" s="7"/>
      <c r="C258" s="7"/>
      <c r="D258" s="30" t="s">
        <v>278</v>
      </c>
      <c r="E258" s="52" t="s">
        <v>899</v>
      </c>
      <c r="F258" s="52" t="s">
        <v>900</v>
      </c>
      <c r="G258" s="52" t="s">
        <v>901</v>
      </c>
      <c r="H258" s="51" t="str">
        <f t="shared" si="4"/>
        <v>8630 Balatonboglár, Szabadság utca 41.</v>
      </c>
    </row>
    <row r="259" spans="1:8" ht="15" x14ac:dyDescent="0.25">
      <c r="A259" s="5"/>
      <c r="B259" s="7"/>
      <c r="C259" s="7"/>
      <c r="D259" s="30" t="s">
        <v>279</v>
      </c>
      <c r="E259" s="52" t="s">
        <v>902</v>
      </c>
      <c r="F259" s="52" t="s">
        <v>903</v>
      </c>
      <c r="G259" s="52" t="s">
        <v>904</v>
      </c>
      <c r="H259" s="51" t="str">
        <f t="shared" si="4"/>
        <v>9330 Kapuvár, Berg Gusztáv utca 2.</v>
      </c>
    </row>
    <row r="260" spans="1:8" ht="15" x14ac:dyDescent="0.25">
      <c r="A260" s="6"/>
      <c r="B260" s="7"/>
      <c r="C260" s="7"/>
      <c r="D260" s="30" t="s">
        <v>388</v>
      </c>
      <c r="E260" s="52" t="s">
        <v>905</v>
      </c>
      <c r="F260" s="52" t="s">
        <v>906</v>
      </c>
      <c r="G260" s="52" t="s">
        <v>907</v>
      </c>
      <c r="H260" s="51" t="str">
        <f t="shared" si="4"/>
        <v>9400 Sopron, Teleki Pál út 26.</v>
      </c>
    </row>
    <row r="261" spans="1:8" ht="15" x14ac:dyDescent="0.25">
      <c r="A261" s="5"/>
      <c r="B261" s="7"/>
      <c r="C261" s="7"/>
      <c r="D261" s="30" t="s">
        <v>281</v>
      </c>
      <c r="E261" s="52" t="s">
        <v>905</v>
      </c>
      <c r="F261" s="52" t="s">
        <v>906</v>
      </c>
      <c r="G261" s="52" t="s">
        <v>908</v>
      </c>
      <c r="H261" s="51" t="str">
        <f t="shared" si="4"/>
        <v>9400 Sopron, Halász utca 9-15.</v>
      </c>
    </row>
    <row r="262" spans="1:8" ht="15" x14ac:dyDescent="0.25">
      <c r="A262" s="5"/>
      <c r="B262" s="7"/>
      <c r="C262" s="7"/>
      <c r="D262" s="30" t="s">
        <v>282</v>
      </c>
      <c r="E262" s="52" t="s">
        <v>909</v>
      </c>
      <c r="F262" s="52" t="s">
        <v>910</v>
      </c>
      <c r="G262" s="52" t="s">
        <v>911</v>
      </c>
      <c r="H262" s="51" t="str">
        <f t="shared" si="4"/>
        <v>9300 Csorna, Soproni út 97.</v>
      </c>
    </row>
    <row r="263" spans="1:8" ht="15" x14ac:dyDescent="0.25">
      <c r="A263" s="6"/>
      <c r="B263" s="7"/>
      <c r="C263" s="7"/>
      <c r="D263" s="39" t="s">
        <v>280</v>
      </c>
      <c r="E263" s="52" t="s">
        <v>909</v>
      </c>
      <c r="F263" s="52" t="s">
        <v>910</v>
      </c>
      <c r="G263" s="52" t="s">
        <v>912</v>
      </c>
      <c r="H263" s="51" t="str">
        <f t="shared" si="4"/>
        <v>9300 Csorna, Kossuth Lajos utca 30.</v>
      </c>
    </row>
    <row r="264" spans="1:8" ht="15" x14ac:dyDescent="0.25">
      <c r="A264" s="5"/>
      <c r="B264" s="7"/>
      <c r="C264" s="7"/>
      <c r="D264" s="30" t="s">
        <v>389</v>
      </c>
      <c r="E264" s="52" t="s">
        <v>913</v>
      </c>
      <c r="F264" s="52" t="s">
        <v>914</v>
      </c>
      <c r="G264" s="52" t="s">
        <v>915</v>
      </c>
      <c r="H264" s="51" t="str">
        <f t="shared" si="4"/>
        <v>9431 Fertőd, Madách sétány 2/D</v>
      </c>
    </row>
    <row r="265" spans="1:8" ht="15" x14ac:dyDescent="0.25">
      <c r="A265" s="5"/>
      <c r="B265" s="7"/>
      <c r="C265" s="7"/>
      <c r="D265" s="39" t="s">
        <v>284</v>
      </c>
      <c r="E265" s="52" t="s">
        <v>905</v>
      </c>
      <c r="F265" s="52" t="s">
        <v>906</v>
      </c>
      <c r="G265" s="52" t="s">
        <v>916</v>
      </c>
      <c r="H265" s="51" t="str">
        <f t="shared" si="4"/>
        <v>9400 Sopron, Ferenczy János utca 7.</v>
      </c>
    </row>
    <row r="266" spans="1:8" ht="15" x14ac:dyDescent="0.25">
      <c r="A266" s="6"/>
      <c r="B266" s="7"/>
      <c r="C266" s="7"/>
      <c r="D266" s="31" t="s">
        <v>283</v>
      </c>
      <c r="E266" s="52" t="s">
        <v>905</v>
      </c>
      <c r="F266" s="52" t="s">
        <v>906</v>
      </c>
      <c r="G266" s="52" t="s">
        <v>917</v>
      </c>
      <c r="H266" s="51" t="str">
        <f t="shared" si="4"/>
        <v>9400 Sopron, Ferenczy János utca 1-3.</v>
      </c>
    </row>
    <row r="267" spans="1:8" ht="15" x14ac:dyDescent="0.25">
      <c r="A267" s="5"/>
      <c r="B267" s="7"/>
      <c r="C267" s="7"/>
      <c r="D267" s="42" t="s">
        <v>285</v>
      </c>
      <c r="E267" s="52" t="s">
        <v>918</v>
      </c>
      <c r="F267" s="52" t="s">
        <v>919</v>
      </c>
      <c r="G267" s="52" t="s">
        <v>920</v>
      </c>
      <c r="H267" s="51" t="str">
        <f t="shared" si="4"/>
        <v>6726 Szeged, Temesvári körút 38.</v>
      </c>
    </row>
    <row r="268" spans="1:8" ht="15" x14ac:dyDescent="0.25">
      <c r="A268" s="5"/>
      <c r="B268" s="12"/>
      <c r="C268" s="12"/>
      <c r="D268" s="43" t="s">
        <v>390</v>
      </c>
      <c r="E268" s="52" t="s">
        <v>921</v>
      </c>
      <c r="F268" s="52" t="s">
        <v>919</v>
      </c>
      <c r="G268" s="52" t="s">
        <v>922</v>
      </c>
      <c r="H268" s="51" t="str">
        <f t="shared" si="4"/>
        <v>6724 Szeged, Kálvária tér 7.</v>
      </c>
    </row>
    <row r="269" spans="1:8" ht="15" x14ac:dyDescent="0.25">
      <c r="A269" s="6"/>
      <c r="B269" s="12"/>
      <c r="C269" s="12"/>
      <c r="D269" s="43" t="s">
        <v>286</v>
      </c>
      <c r="E269" s="52" t="s">
        <v>921</v>
      </c>
      <c r="F269" s="52" t="s">
        <v>919</v>
      </c>
      <c r="G269" s="52" t="s">
        <v>923</v>
      </c>
      <c r="H269" s="51" t="str">
        <f t="shared" si="4"/>
        <v>6724 Szeged, Mars tér 14.</v>
      </c>
    </row>
    <row r="270" spans="1:8" ht="15" x14ac:dyDescent="0.25">
      <c r="A270" s="5"/>
      <c r="B270" s="12"/>
      <c r="C270" s="12"/>
      <c r="D270" s="43" t="s">
        <v>287</v>
      </c>
      <c r="E270" s="52" t="s">
        <v>924</v>
      </c>
      <c r="F270" s="52" t="s">
        <v>919</v>
      </c>
      <c r="G270" s="52" t="s">
        <v>925</v>
      </c>
      <c r="H270" s="51" t="str">
        <f t="shared" si="4"/>
        <v>6723 Szeged, Gyík utca 3.</v>
      </c>
    </row>
    <row r="271" spans="1:8" ht="15" x14ac:dyDescent="0.25">
      <c r="A271" s="5"/>
      <c r="B271" s="12"/>
      <c r="C271" s="12"/>
      <c r="D271" s="43" t="s">
        <v>288</v>
      </c>
      <c r="E271" s="52" t="s">
        <v>926</v>
      </c>
      <c r="F271" s="52" t="s">
        <v>919</v>
      </c>
      <c r="G271" s="52" t="s">
        <v>927</v>
      </c>
      <c r="H271" s="51" t="str">
        <f t="shared" si="4"/>
        <v>6720 Szeged, Stefánia  14.</v>
      </c>
    </row>
    <row r="272" spans="1:8" ht="15" x14ac:dyDescent="0.25">
      <c r="A272" s="6"/>
      <c r="B272" s="12"/>
      <c r="C272" s="12"/>
      <c r="D272" s="43" t="s">
        <v>391</v>
      </c>
      <c r="E272" s="52" t="s">
        <v>924</v>
      </c>
      <c r="F272" s="52" t="s">
        <v>919</v>
      </c>
      <c r="G272" s="52" t="s">
        <v>928</v>
      </c>
      <c r="H272" s="51" t="str">
        <f t="shared" si="4"/>
        <v>6723 Szeged, József Attila sugárút 120.</v>
      </c>
    </row>
    <row r="273" spans="1:8" ht="15" x14ac:dyDescent="0.25">
      <c r="A273" s="5"/>
      <c r="B273" s="11"/>
      <c r="C273" s="11"/>
      <c r="D273" s="43" t="s">
        <v>392</v>
      </c>
      <c r="E273" s="52" t="s">
        <v>929</v>
      </c>
      <c r="F273" s="52" t="s">
        <v>919</v>
      </c>
      <c r="G273" s="52" t="s">
        <v>930</v>
      </c>
      <c r="H273" s="51" t="str">
        <f t="shared" si="4"/>
        <v>6725 Szeged, Kálvária sugárút 84-86.</v>
      </c>
    </row>
    <row r="274" spans="1:8" ht="15" x14ac:dyDescent="0.25">
      <c r="A274" s="5"/>
      <c r="B274" s="11"/>
      <c r="C274" s="11"/>
      <c r="D274" s="43" t="s">
        <v>393</v>
      </c>
      <c r="E274" s="52" t="s">
        <v>931</v>
      </c>
      <c r="F274" s="52" t="s">
        <v>932</v>
      </c>
      <c r="G274" s="52" t="s">
        <v>933</v>
      </c>
      <c r="H274" s="51" t="str">
        <f t="shared" si="4"/>
        <v>6782 Mórahalom, Dosztig köz 3.</v>
      </c>
    </row>
    <row r="275" spans="1:8" ht="15" x14ac:dyDescent="0.25">
      <c r="A275" s="6"/>
      <c r="B275" s="11"/>
      <c r="C275" s="11"/>
      <c r="D275" s="43" t="s">
        <v>289</v>
      </c>
      <c r="E275" s="52" t="s">
        <v>934</v>
      </c>
      <c r="F275" s="52" t="s">
        <v>919</v>
      </c>
      <c r="G275" s="52" t="s">
        <v>935</v>
      </c>
      <c r="H275" s="51" t="str">
        <f t="shared" si="4"/>
        <v>6722 Szeged, Gutenberg utca 11.</v>
      </c>
    </row>
    <row r="276" spans="1:8" ht="15" x14ac:dyDescent="0.25">
      <c r="A276" s="5"/>
      <c r="B276" s="11"/>
      <c r="C276" s="11"/>
      <c r="D276" s="44" t="s">
        <v>394</v>
      </c>
      <c r="E276" s="52" t="s">
        <v>926</v>
      </c>
      <c r="F276" s="52" t="s">
        <v>919</v>
      </c>
      <c r="G276" s="52" t="s">
        <v>936</v>
      </c>
      <c r="H276" s="51" t="str">
        <f t="shared" si="4"/>
        <v>6720 Szeged, Horváth Mihály utca 2-6.</v>
      </c>
    </row>
    <row r="277" spans="1:8" ht="15" x14ac:dyDescent="0.25">
      <c r="A277" s="5"/>
      <c r="B277" s="11"/>
      <c r="C277" s="11"/>
      <c r="D277" s="30" t="s">
        <v>290</v>
      </c>
      <c r="E277" s="52">
        <v>8000</v>
      </c>
      <c r="F277" s="52" t="s">
        <v>937</v>
      </c>
      <c r="G277" s="52" t="s">
        <v>938</v>
      </c>
      <c r="H277" s="51" t="str">
        <f t="shared" si="4"/>
        <v>8000 Székesfehérvár, Seregélyesi út 88-90.</v>
      </c>
    </row>
    <row r="278" spans="1:8" ht="15" x14ac:dyDescent="0.25">
      <c r="A278" s="6"/>
      <c r="B278" s="11"/>
      <c r="C278" s="11"/>
      <c r="D278" s="30" t="s">
        <v>291</v>
      </c>
      <c r="E278" s="52">
        <v>8000</v>
      </c>
      <c r="F278" s="52" t="s">
        <v>937</v>
      </c>
      <c r="G278" s="52" t="s">
        <v>939</v>
      </c>
      <c r="H278" s="51" t="str">
        <f t="shared" si="4"/>
        <v>8000 Székesfehérvár, Gyümölcs utca 15.</v>
      </c>
    </row>
    <row r="279" spans="1:8" ht="15" x14ac:dyDescent="0.25">
      <c r="A279" s="5"/>
      <c r="B279" s="9"/>
      <c r="C279" s="9"/>
      <c r="D279" s="30" t="s">
        <v>292</v>
      </c>
      <c r="E279" s="52">
        <v>8000</v>
      </c>
      <c r="F279" s="52" t="s">
        <v>937</v>
      </c>
      <c r="G279" s="52" t="s">
        <v>940</v>
      </c>
      <c r="H279" s="51" t="str">
        <f t="shared" si="4"/>
        <v>8000 Székesfehérvár, Károly János utca 32.</v>
      </c>
    </row>
    <row r="280" spans="1:8" ht="15" x14ac:dyDescent="0.25">
      <c r="A280" s="5"/>
      <c r="B280" s="9"/>
      <c r="C280" s="9"/>
      <c r="D280" s="30" t="s">
        <v>293</v>
      </c>
      <c r="E280" s="52">
        <v>8000</v>
      </c>
      <c r="F280" s="52" t="s">
        <v>937</v>
      </c>
      <c r="G280" s="52" t="s">
        <v>1077</v>
      </c>
      <c r="H280" s="51" t="str">
        <f t="shared" si="4"/>
        <v>8000 Székesfehérvár, Várkörút 35.</v>
      </c>
    </row>
    <row r="281" spans="1:8" ht="15" x14ac:dyDescent="0.25">
      <c r="A281" s="6"/>
      <c r="B281" s="9"/>
      <c r="C281" s="9"/>
      <c r="D281" s="30" t="s">
        <v>294</v>
      </c>
      <c r="E281" s="52">
        <v>8000</v>
      </c>
      <c r="F281" s="52" t="s">
        <v>937</v>
      </c>
      <c r="G281" s="52" t="s">
        <v>1078</v>
      </c>
      <c r="H281" s="51" t="str">
        <f t="shared" si="4"/>
        <v>8000 Székesfehérvár, Várkörút 31.</v>
      </c>
    </row>
    <row r="282" spans="1:8" ht="15" x14ac:dyDescent="0.25">
      <c r="A282" s="5"/>
      <c r="B282" s="9"/>
      <c r="C282" s="9"/>
      <c r="D282" s="30" t="s">
        <v>295</v>
      </c>
      <c r="E282" s="52">
        <v>8000</v>
      </c>
      <c r="F282" s="52" t="s">
        <v>937</v>
      </c>
      <c r="G282" s="52" t="s">
        <v>941</v>
      </c>
      <c r="H282" s="51" t="str">
        <f t="shared" si="4"/>
        <v>8000 Székesfehérvár, Deák Ferenc utca 11.</v>
      </c>
    </row>
    <row r="283" spans="1:8" ht="15" x14ac:dyDescent="0.25">
      <c r="A283" s="5"/>
      <c r="B283" s="9"/>
      <c r="C283" s="9"/>
      <c r="D283" s="30" t="s">
        <v>296</v>
      </c>
      <c r="E283" s="52">
        <v>8060</v>
      </c>
      <c r="F283" s="52" t="s">
        <v>942</v>
      </c>
      <c r="G283" s="52" t="s">
        <v>943</v>
      </c>
      <c r="H283" s="51" t="str">
        <f t="shared" si="4"/>
        <v>8060 Mór, Dózsa György utca 2.</v>
      </c>
    </row>
    <row r="284" spans="1:8" ht="15" x14ac:dyDescent="0.25">
      <c r="A284" s="6"/>
      <c r="B284" s="9"/>
      <c r="C284" s="9"/>
      <c r="D284" s="30" t="s">
        <v>297</v>
      </c>
      <c r="E284" s="52">
        <v>8000</v>
      </c>
      <c r="F284" s="52" t="s">
        <v>937</v>
      </c>
      <c r="G284" s="52" t="s">
        <v>944</v>
      </c>
      <c r="H284" s="51" t="str">
        <f t="shared" si="4"/>
        <v>8000 Székesfehérvár, Budai út 45.</v>
      </c>
    </row>
    <row r="285" spans="1:8" ht="15" x14ac:dyDescent="0.25">
      <c r="A285" s="5"/>
      <c r="B285" s="9"/>
      <c r="C285" s="9"/>
      <c r="D285" s="30" t="s">
        <v>298</v>
      </c>
      <c r="E285" s="52">
        <v>8000</v>
      </c>
      <c r="F285" s="52" t="s">
        <v>937</v>
      </c>
      <c r="G285" s="52" t="s">
        <v>945</v>
      </c>
      <c r="H285" s="51" t="str">
        <f t="shared" si="4"/>
        <v>8000 Székesfehérvár, Berényi út 105.</v>
      </c>
    </row>
    <row r="286" spans="1:8" ht="15" x14ac:dyDescent="0.25">
      <c r="A286" s="5"/>
      <c r="B286" s="9"/>
      <c r="C286" s="9"/>
      <c r="D286" s="30" t="s">
        <v>299</v>
      </c>
      <c r="E286" s="52">
        <v>2060</v>
      </c>
      <c r="F286" s="52" t="s">
        <v>946</v>
      </c>
      <c r="G286" s="52" t="s">
        <v>947</v>
      </c>
      <c r="H286" s="51" t="str">
        <f t="shared" si="4"/>
        <v xml:space="preserve">2060 Bicske, Kossuth tér 3. </v>
      </c>
    </row>
    <row r="287" spans="1:8" ht="15" x14ac:dyDescent="0.25">
      <c r="A287" s="6"/>
      <c r="B287" s="9"/>
      <c r="C287" s="9"/>
      <c r="D287" s="30" t="s">
        <v>300</v>
      </c>
      <c r="E287" s="52">
        <v>8000</v>
      </c>
      <c r="F287" s="52" t="s">
        <v>937</v>
      </c>
      <c r="G287" s="52" t="s">
        <v>948</v>
      </c>
      <c r="H287" s="51" t="str">
        <f t="shared" si="4"/>
        <v>8000 Székesfehérvár, Balatoni út 143.</v>
      </c>
    </row>
    <row r="288" spans="1:8" ht="15" x14ac:dyDescent="0.25">
      <c r="A288" s="5"/>
      <c r="B288" s="9"/>
      <c r="C288" s="9"/>
      <c r="D288" s="46" t="s">
        <v>309</v>
      </c>
      <c r="E288" s="52">
        <v>3860</v>
      </c>
      <c r="F288" s="52" t="s">
        <v>949</v>
      </c>
      <c r="G288" s="52" t="s">
        <v>950</v>
      </c>
      <c r="H288" s="51" t="str">
        <f t="shared" si="4"/>
        <v>3860 Encs, Rákóczi Ferenc út 59.</v>
      </c>
    </row>
    <row r="289" spans="1:8" ht="15" x14ac:dyDescent="0.25">
      <c r="A289" s="5"/>
      <c r="B289" s="9"/>
      <c r="C289" s="9"/>
      <c r="D289" s="46" t="s">
        <v>310</v>
      </c>
      <c r="E289" s="52">
        <v>3900</v>
      </c>
      <c r="F289" s="52" t="s">
        <v>951</v>
      </c>
      <c r="G289" s="52" t="s">
        <v>952</v>
      </c>
      <c r="H289" s="51" t="str">
        <f t="shared" si="4"/>
        <v>3900 Szerencs, Ondi út 8.</v>
      </c>
    </row>
    <row r="290" spans="1:8" ht="15" x14ac:dyDescent="0.25">
      <c r="A290" s="6"/>
      <c r="B290" s="7"/>
      <c r="C290" s="7"/>
      <c r="D290" s="46" t="s">
        <v>311</v>
      </c>
      <c r="E290" s="52">
        <v>3980</v>
      </c>
      <c r="F290" s="52" t="s">
        <v>953</v>
      </c>
      <c r="G290" s="52" t="s">
        <v>954</v>
      </c>
      <c r="H290" s="51" t="str">
        <f t="shared" si="4"/>
        <v>3980 Sátoraljaújhely, Deák utca 10.</v>
      </c>
    </row>
    <row r="291" spans="1:8" ht="15" x14ac:dyDescent="0.25">
      <c r="A291" s="5"/>
      <c r="B291" s="7"/>
      <c r="C291" s="7"/>
      <c r="D291" s="46" t="s">
        <v>312</v>
      </c>
      <c r="E291" s="52">
        <v>3980</v>
      </c>
      <c r="F291" s="52" t="s">
        <v>953</v>
      </c>
      <c r="G291" s="52" t="s">
        <v>955</v>
      </c>
      <c r="H291" s="51" t="str">
        <f t="shared" si="4"/>
        <v>3980 Sátoraljaújhely, Fejes István utca 14.</v>
      </c>
    </row>
    <row r="292" spans="1:8" ht="15" x14ac:dyDescent="0.25">
      <c r="A292" s="5"/>
      <c r="B292" s="7"/>
      <c r="C292" s="7"/>
      <c r="D292" s="46" t="s">
        <v>313</v>
      </c>
      <c r="E292" s="52">
        <v>3580</v>
      </c>
      <c r="F292" s="52" t="s">
        <v>956</v>
      </c>
      <c r="G292" s="52" t="s">
        <v>957</v>
      </c>
      <c r="H292" s="51" t="str">
        <f t="shared" si="4"/>
        <v>3580 Tiszaújváros, Rózsa út 10.</v>
      </c>
    </row>
    <row r="293" spans="1:8" ht="15" x14ac:dyDescent="0.25">
      <c r="A293" s="6"/>
      <c r="B293" s="7"/>
      <c r="C293" s="7"/>
      <c r="D293" s="46" t="s">
        <v>314</v>
      </c>
      <c r="E293" s="52">
        <v>3910</v>
      </c>
      <c r="F293" s="52" t="s">
        <v>958</v>
      </c>
      <c r="G293" s="52" t="s">
        <v>959</v>
      </c>
      <c r="H293" s="51" t="str">
        <f t="shared" si="4"/>
        <v>3910 Tokaj, Bajcsy-Zsilinszky Endre út 18-20.</v>
      </c>
    </row>
    <row r="294" spans="1:8" ht="15" x14ac:dyDescent="0.25">
      <c r="A294" s="5"/>
      <c r="B294" s="7"/>
      <c r="C294" s="7"/>
      <c r="D294" s="47" t="s">
        <v>315</v>
      </c>
      <c r="E294" s="52">
        <v>5000</v>
      </c>
      <c r="F294" s="52" t="s">
        <v>960</v>
      </c>
      <c r="G294" s="52" t="s">
        <v>961</v>
      </c>
      <c r="H294" s="51" t="str">
        <f t="shared" si="4"/>
        <v>5000 Szolnok, Bán utca 9.</v>
      </c>
    </row>
    <row r="295" spans="1:8" ht="15" x14ac:dyDescent="0.25">
      <c r="A295" s="5"/>
      <c r="B295" s="7"/>
      <c r="C295" s="7"/>
      <c r="D295" s="31" t="s">
        <v>316</v>
      </c>
      <c r="E295" s="52">
        <v>5435</v>
      </c>
      <c r="F295" s="52" t="s">
        <v>962</v>
      </c>
      <c r="G295" s="52" t="s">
        <v>963</v>
      </c>
      <c r="H295" s="51" t="str">
        <f t="shared" si="4"/>
        <v>5435 Martfű, Gesztenye sor 15.</v>
      </c>
    </row>
    <row r="296" spans="1:8" ht="15" x14ac:dyDescent="0.25">
      <c r="A296" s="6"/>
      <c r="B296" s="7"/>
      <c r="C296" s="7"/>
      <c r="D296" s="31" t="s">
        <v>317</v>
      </c>
      <c r="E296" s="52">
        <v>5000</v>
      </c>
      <c r="F296" s="52" t="s">
        <v>960</v>
      </c>
      <c r="G296" s="52" t="s">
        <v>964</v>
      </c>
      <c r="H296" s="51" t="str">
        <f t="shared" si="4"/>
        <v>5000 Szolnok, Baross utca 37.</v>
      </c>
    </row>
    <row r="297" spans="1:8" ht="15" x14ac:dyDescent="0.25">
      <c r="A297" s="5"/>
      <c r="B297" s="7"/>
      <c r="C297" s="7"/>
      <c r="D297" s="47" t="s">
        <v>318</v>
      </c>
      <c r="E297" s="52">
        <v>5000</v>
      </c>
      <c r="F297" s="52" t="s">
        <v>960</v>
      </c>
      <c r="G297" s="52" t="s">
        <v>965</v>
      </c>
      <c r="H297" s="51" t="str">
        <f t="shared" si="4"/>
        <v>5000 Szolnok, Károly Róbert utca 2.</v>
      </c>
    </row>
    <row r="298" spans="1:8" ht="15" x14ac:dyDescent="0.25">
      <c r="A298" s="5"/>
      <c r="B298" s="7"/>
      <c r="C298" s="7"/>
      <c r="D298" s="47" t="s">
        <v>319</v>
      </c>
      <c r="E298" s="52">
        <v>5100</v>
      </c>
      <c r="F298" s="52" t="s">
        <v>966</v>
      </c>
      <c r="G298" s="52" t="s">
        <v>967</v>
      </c>
      <c r="H298" s="51" t="str">
        <f t="shared" si="4"/>
        <v>5100 Jászberény, Hatvani út 2.</v>
      </c>
    </row>
    <row r="299" spans="1:8" ht="15" x14ac:dyDescent="0.25">
      <c r="A299" s="6"/>
      <c r="B299" s="7"/>
      <c r="C299" s="7"/>
      <c r="D299" s="47" t="s">
        <v>415</v>
      </c>
      <c r="E299" s="52">
        <v>5000</v>
      </c>
      <c r="F299" s="52" t="s">
        <v>960</v>
      </c>
      <c r="G299" s="52" t="s">
        <v>968</v>
      </c>
      <c r="H299" s="51" t="str">
        <f t="shared" si="4"/>
        <v>5000 Szolnok, Áchim András utca 12-14.</v>
      </c>
    </row>
    <row r="300" spans="1:8" ht="15" x14ac:dyDescent="0.25">
      <c r="A300" s="5"/>
      <c r="B300" s="7"/>
      <c r="C300" s="7"/>
      <c r="D300" s="47" t="s">
        <v>414</v>
      </c>
      <c r="E300" s="52">
        <v>5000</v>
      </c>
      <c r="F300" s="52" t="s">
        <v>960</v>
      </c>
      <c r="G300" s="52" t="s">
        <v>969</v>
      </c>
      <c r="H300" s="51" t="str">
        <f t="shared" si="4"/>
        <v>5000 Szolnok, Tiszaparti sétány 2-3.</v>
      </c>
    </row>
    <row r="301" spans="1:8" ht="15" x14ac:dyDescent="0.25">
      <c r="A301" s="5"/>
      <c r="B301" s="7"/>
      <c r="C301" s="7"/>
      <c r="D301" s="47" t="s">
        <v>320</v>
      </c>
      <c r="E301" s="52">
        <v>5000</v>
      </c>
      <c r="F301" s="52" t="s">
        <v>960</v>
      </c>
      <c r="G301" s="52" t="s">
        <v>970</v>
      </c>
      <c r="H301" s="51" t="str">
        <f t="shared" si="4"/>
        <v>5000 Szolnok, Petőfi utca 1.</v>
      </c>
    </row>
    <row r="302" spans="1:8" ht="15" x14ac:dyDescent="0.25">
      <c r="A302" s="6"/>
      <c r="B302" s="7"/>
      <c r="C302" s="7"/>
      <c r="D302" s="47" t="s">
        <v>395</v>
      </c>
      <c r="E302" s="52">
        <v>5052</v>
      </c>
      <c r="F302" s="52" t="s">
        <v>971</v>
      </c>
      <c r="G302" s="52" t="s">
        <v>972</v>
      </c>
      <c r="H302" s="51" t="str">
        <f t="shared" si="4"/>
        <v>5052 Újszász, Dózsa György út 23.</v>
      </c>
    </row>
    <row r="303" spans="1:8" ht="15" x14ac:dyDescent="0.25">
      <c r="A303" s="5"/>
      <c r="B303" s="7"/>
      <c r="C303" s="7"/>
      <c r="D303" s="30" t="s">
        <v>396</v>
      </c>
      <c r="E303" s="52">
        <v>5000</v>
      </c>
      <c r="F303" s="52" t="s">
        <v>960</v>
      </c>
      <c r="G303" s="52" t="s">
        <v>973</v>
      </c>
      <c r="H303" s="51" t="str">
        <f t="shared" si="4"/>
        <v>5000 Szolnok, Gyermekváros utca 1.</v>
      </c>
    </row>
    <row r="304" spans="1:8" ht="15" x14ac:dyDescent="0.25">
      <c r="A304" s="5"/>
      <c r="B304" s="7"/>
      <c r="C304" s="7"/>
      <c r="D304" s="47" t="s">
        <v>321</v>
      </c>
      <c r="E304" s="52">
        <v>5000</v>
      </c>
      <c r="F304" s="52" t="s">
        <v>960</v>
      </c>
      <c r="G304" s="52" t="s">
        <v>974</v>
      </c>
      <c r="H304" s="51" t="str">
        <f t="shared" si="4"/>
        <v>5000 Szolnok, Baross utca 43.</v>
      </c>
    </row>
    <row r="305" spans="1:8" ht="15" x14ac:dyDescent="0.25">
      <c r="A305" s="6"/>
      <c r="B305" s="7"/>
      <c r="C305" s="7"/>
      <c r="D305" s="30" t="s">
        <v>322</v>
      </c>
      <c r="E305" s="52">
        <v>2900</v>
      </c>
      <c r="F305" s="52" t="s">
        <v>975</v>
      </c>
      <c r="G305" s="52" t="s">
        <v>976</v>
      </c>
      <c r="H305" s="51" t="str">
        <f t="shared" si="4"/>
        <v>2900 Komárom, Táncsics Mihály utca 73.</v>
      </c>
    </row>
    <row r="306" spans="1:8" ht="15" x14ac:dyDescent="0.25">
      <c r="A306" s="5"/>
      <c r="B306" s="7"/>
      <c r="C306" s="7"/>
      <c r="D306" s="30" t="s">
        <v>323</v>
      </c>
      <c r="E306" s="52">
        <v>2870</v>
      </c>
      <c r="F306" s="52" t="s">
        <v>979</v>
      </c>
      <c r="G306" s="52" t="s">
        <v>980</v>
      </c>
      <c r="H306" s="51" t="str">
        <f t="shared" si="4"/>
        <v>2870 Kisbér, Batthyány tér 2.</v>
      </c>
    </row>
    <row r="307" spans="1:8" ht="15" x14ac:dyDescent="0.25">
      <c r="A307" s="5"/>
      <c r="B307" s="7"/>
      <c r="C307" s="7"/>
      <c r="D307" s="30" t="s">
        <v>324</v>
      </c>
      <c r="E307" s="52">
        <v>2800</v>
      </c>
      <c r="F307" s="52" t="s">
        <v>981</v>
      </c>
      <c r="G307" s="52" t="s">
        <v>982</v>
      </c>
      <c r="H307" s="51" t="str">
        <f t="shared" si="4"/>
        <v>2800 Tatabánya, Réti utca 1-5.</v>
      </c>
    </row>
    <row r="308" spans="1:8" ht="15" x14ac:dyDescent="0.25">
      <c r="A308" s="6"/>
      <c r="B308" s="7"/>
      <c r="C308" s="7"/>
      <c r="D308" s="30" t="s">
        <v>325</v>
      </c>
      <c r="E308" s="52">
        <v>2890</v>
      </c>
      <c r="F308" s="52" t="s">
        <v>983</v>
      </c>
      <c r="G308" s="52" t="s">
        <v>984</v>
      </c>
      <c r="H308" s="51" t="str">
        <f t="shared" si="4"/>
        <v>2890 Tata, Hősök tere 9.</v>
      </c>
    </row>
    <row r="309" spans="1:8" ht="15" x14ac:dyDescent="0.25">
      <c r="A309" s="5"/>
      <c r="B309" s="7"/>
      <c r="C309" s="7"/>
      <c r="D309" s="30" t="s">
        <v>326</v>
      </c>
      <c r="E309" s="52">
        <v>2840</v>
      </c>
      <c r="F309" s="52" t="s">
        <v>986</v>
      </c>
      <c r="G309" s="52" t="s">
        <v>987</v>
      </c>
      <c r="H309" s="51" t="str">
        <f t="shared" si="4"/>
        <v>2840 Oroszlány, Asztalos János utca 2.</v>
      </c>
    </row>
    <row r="310" spans="1:8" ht="15" x14ac:dyDescent="0.25">
      <c r="A310" s="5"/>
      <c r="B310" s="12"/>
      <c r="C310" s="12"/>
      <c r="D310" s="30" t="s">
        <v>397</v>
      </c>
      <c r="E310" s="52">
        <v>2800</v>
      </c>
      <c r="F310" s="52" t="s">
        <v>981</v>
      </c>
      <c r="G310" s="52" t="s">
        <v>988</v>
      </c>
      <c r="H310" s="51" t="str">
        <f t="shared" si="4"/>
        <v>2800 Tatabánya, Pilinszky János utca 3.</v>
      </c>
    </row>
    <row r="311" spans="1:8" ht="15" x14ac:dyDescent="0.25">
      <c r="A311" s="6"/>
      <c r="B311" s="7"/>
      <c r="C311" s="7"/>
      <c r="D311" s="30" t="s">
        <v>327</v>
      </c>
      <c r="E311" s="52">
        <v>2800</v>
      </c>
      <c r="F311" s="52" t="s">
        <v>981</v>
      </c>
      <c r="G311" s="52" t="s">
        <v>990</v>
      </c>
      <c r="H311" s="51" t="str">
        <f t="shared" si="4"/>
        <v>2800 Tatabánya, Kós Károly utca 17.</v>
      </c>
    </row>
    <row r="312" spans="1:8" ht="15" x14ac:dyDescent="0.25">
      <c r="A312" s="5"/>
      <c r="B312" s="7"/>
      <c r="C312" s="7"/>
      <c r="D312" s="30" t="s">
        <v>328</v>
      </c>
      <c r="E312" s="52">
        <v>2800</v>
      </c>
      <c r="F312" s="52" t="s">
        <v>981</v>
      </c>
      <c r="G312" s="52" t="s">
        <v>991</v>
      </c>
      <c r="H312" s="51" t="str">
        <f t="shared" si="4"/>
        <v>2800 Tatabánya, Cseri utca 35.</v>
      </c>
    </row>
    <row r="313" spans="1:8" ht="15" x14ac:dyDescent="0.25">
      <c r="A313" s="5"/>
      <c r="B313" s="7"/>
      <c r="C313" s="7"/>
      <c r="D313" s="30" t="s">
        <v>329</v>
      </c>
      <c r="E313" s="52">
        <v>2900</v>
      </c>
      <c r="F313" s="52" t="s">
        <v>975</v>
      </c>
      <c r="G313" s="52" t="s">
        <v>992</v>
      </c>
      <c r="H313" s="51" t="str">
        <f t="shared" si="4"/>
        <v>2900 Komárom, Klapka György út 56.</v>
      </c>
    </row>
    <row r="314" spans="1:8" ht="15" x14ac:dyDescent="0.25">
      <c r="A314" s="6"/>
      <c r="B314" s="7"/>
      <c r="C314" s="7"/>
      <c r="D314" s="30" t="s">
        <v>420</v>
      </c>
      <c r="E314" s="52">
        <v>2800</v>
      </c>
      <c r="F314" s="52" t="s">
        <v>981</v>
      </c>
      <c r="G314" s="52" t="s">
        <v>993</v>
      </c>
      <c r="H314" s="51" t="str">
        <f t="shared" si="4"/>
        <v>2800 Tatabánya, Béke utca 8.</v>
      </c>
    </row>
    <row r="315" spans="1:8" ht="15" x14ac:dyDescent="0.25">
      <c r="A315" s="5"/>
      <c r="B315" s="7"/>
      <c r="C315" s="7"/>
      <c r="D315" s="30" t="s">
        <v>398</v>
      </c>
      <c r="E315" s="52">
        <v>2900</v>
      </c>
      <c r="F315" s="52" t="s">
        <v>975</v>
      </c>
      <c r="G315" s="52" t="s">
        <v>994</v>
      </c>
      <c r="H315" s="51" t="str">
        <f t="shared" ref="H315:H364" si="5">E315&amp;" "&amp;F315&amp;", "&amp;G315</f>
        <v>2900 Komárom, Táncsics Mihály utca 75.</v>
      </c>
    </row>
    <row r="316" spans="1:8" ht="15" x14ac:dyDescent="0.25">
      <c r="A316" s="5"/>
      <c r="B316" s="7"/>
      <c r="C316" s="7"/>
      <c r="D316" s="29" t="s">
        <v>301</v>
      </c>
      <c r="E316" s="52">
        <v>7100</v>
      </c>
      <c r="F316" s="52" t="s">
        <v>995</v>
      </c>
      <c r="G316" s="52" t="s">
        <v>996</v>
      </c>
      <c r="H316" s="51" t="str">
        <f t="shared" si="5"/>
        <v>7100 Szekszárd, Széchenyi utca 2-14.</v>
      </c>
    </row>
    <row r="317" spans="1:8" ht="15" x14ac:dyDescent="0.25">
      <c r="A317" s="6"/>
      <c r="B317" s="7"/>
      <c r="C317" s="7"/>
      <c r="D317" s="29" t="s">
        <v>302</v>
      </c>
      <c r="E317" s="52">
        <v>7200</v>
      </c>
      <c r="F317" s="52" t="s">
        <v>997</v>
      </c>
      <c r="G317" s="52" t="s">
        <v>998</v>
      </c>
      <c r="H317" s="51" t="str">
        <f t="shared" si="5"/>
        <v>7200 Dombóvár, Arany János tér 21.</v>
      </c>
    </row>
    <row r="318" spans="1:8" ht="15" x14ac:dyDescent="0.25">
      <c r="A318" s="5"/>
      <c r="B318" s="11"/>
      <c r="C318" s="11"/>
      <c r="D318" s="29" t="s">
        <v>303</v>
      </c>
      <c r="E318" s="52">
        <v>7100</v>
      </c>
      <c r="F318" s="52" t="s">
        <v>995</v>
      </c>
      <c r="G318" s="52" t="s">
        <v>999</v>
      </c>
      <c r="H318" s="51" t="str">
        <f t="shared" si="5"/>
        <v>7100 Szekszárd, Szent László utca 8-12.</v>
      </c>
    </row>
    <row r="319" spans="1:8" ht="15" x14ac:dyDescent="0.25">
      <c r="A319" s="5"/>
      <c r="B319" s="11"/>
      <c r="C319" s="11"/>
      <c r="D319" s="45" t="s">
        <v>308</v>
      </c>
      <c r="E319" s="52">
        <v>7100</v>
      </c>
      <c r="F319" s="52" t="s">
        <v>995</v>
      </c>
      <c r="G319" s="52" t="s">
        <v>1000</v>
      </c>
      <c r="H319" s="51" t="str">
        <f t="shared" si="5"/>
        <v>7100 Szekszárd, Hunyadi utca 7.</v>
      </c>
    </row>
    <row r="320" spans="1:8" ht="15" x14ac:dyDescent="0.25">
      <c r="A320" s="6"/>
      <c r="B320" s="11"/>
      <c r="C320" s="11"/>
      <c r="D320" s="29" t="s">
        <v>304</v>
      </c>
      <c r="E320" s="52">
        <v>7030</v>
      </c>
      <c r="F320" s="52" t="s">
        <v>1001</v>
      </c>
      <c r="G320" s="52" t="s">
        <v>1002</v>
      </c>
      <c r="H320" s="51" t="str">
        <f t="shared" si="5"/>
        <v>7030 Paks, Iskola utca 7.</v>
      </c>
    </row>
    <row r="321" spans="1:8" ht="15" x14ac:dyDescent="0.25">
      <c r="A321" s="5"/>
      <c r="B321" s="11"/>
      <c r="C321" s="11"/>
      <c r="D321" s="30" t="s">
        <v>305</v>
      </c>
      <c r="E321" s="52">
        <v>7020</v>
      </c>
      <c r="F321" s="52" t="s">
        <v>1003</v>
      </c>
      <c r="G321" s="52" t="s">
        <v>1004</v>
      </c>
      <c r="H321" s="51" t="str">
        <f t="shared" si="5"/>
        <v>7020 Dunaföldvár, Templom utca 9.</v>
      </c>
    </row>
    <row r="322" spans="1:8" ht="15" x14ac:dyDescent="0.25">
      <c r="A322" s="5"/>
      <c r="B322" s="11"/>
      <c r="C322" s="11"/>
      <c r="D322" s="29" t="s">
        <v>306</v>
      </c>
      <c r="E322" s="52">
        <v>7150</v>
      </c>
      <c r="F322" s="52" t="s">
        <v>1005</v>
      </c>
      <c r="G322" s="52" t="s">
        <v>1006</v>
      </c>
      <c r="H322" s="51" t="str">
        <f t="shared" si="5"/>
        <v>7150 Bonyhád, Széchenyi tér 18.</v>
      </c>
    </row>
    <row r="323" spans="1:8" ht="15" x14ac:dyDescent="0.25">
      <c r="A323" s="6"/>
      <c r="B323" s="11"/>
      <c r="C323" s="11"/>
      <c r="D323" s="29" t="s">
        <v>307</v>
      </c>
      <c r="E323" s="52">
        <v>7090</v>
      </c>
      <c r="F323" s="52" t="s">
        <v>1007</v>
      </c>
      <c r="G323" s="52" t="s">
        <v>1008</v>
      </c>
      <c r="H323" s="51" t="str">
        <f t="shared" si="5"/>
        <v>7090 Tamási, Deák Ferenc utca 6-8.</v>
      </c>
    </row>
    <row r="324" spans="1:8" ht="15" x14ac:dyDescent="0.25">
      <c r="A324" s="5"/>
      <c r="B324" s="11"/>
      <c r="C324" s="11"/>
      <c r="D324" s="30" t="s">
        <v>330</v>
      </c>
      <c r="E324" s="52" t="s">
        <v>1009</v>
      </c>
      <c r="F324" s="52" t="s">
        <v>1010</v>
      </c>
      <c r="G324" s="52" t="s">
        <v>1011</v>
      </c>
      <c r="H324" s="51" t="str">
        <f t="shared" si="5"/>
        <v>2600 Vác, Brusznyai Árpád utca 1.</v>
      </c>
    </row>
    <row r="325" spans="1:8" ht="15" x14ac:dyDescent="0.25">
      <c r="A325" s="5"/>
      <c r="B325" s="11"/>
      <c r="C325" s="11"/>
      <c r="D325" s="30" t="s">
        <v>331</v>
      </c>
      <c r="E325" s="52" t="s">
        <v>1009</v>
      </c>
      <c r="F325" s="52" t="s">
        <v>1010</v>
      </c>
      <c r="G325" s="52" t="s">
        <v>1012</v>
      </c>
      <c r="H325" s="51" t="str">
        <f t="shared" si="5"/>
        <v>2600 Vác, Németh László utca 4-6.</v>
      </c>
    </row>
    <row r="326" spans="1:8" ht="15" x14ac:dyDescent="0.25">
      <c r="A326" s="6"/>
      <c r="B326" s="11"/>
      <c r="C326" s="11"/>
      <c r="D326" s="30" t="s">
        <v>332</v>
      </c>
      <c r="E326" s="52" t="s">
        <v>1009</v>
      </c>
      <c r="F326" s="52" t="s">
        <v>1010</v>
      </c>
      <c r="G326" s="52" t="s">
        <v>1013</v>
      </c>
      <c r="H326" s="51" t="str">
        <f t="shared" si="5"/>
        <v>2600 Vác, Géza király tér 8.</v>
      </c>
    </row>
    <row r="327" spans="1:8" ht="15" x14ac:dyDescent="0.25">
      <c r="A327" s="5"/>
      <c r="B327" s="11"/>
      <c r="C327" s="11"/>
      <c r="D327" s="30" t="s">
        <v>333</v>
      </c>
      <c r="E327" s="52" t="s">
        <v>1009</v>
      </c>
      <c r="F327" s="52" t="s">
        <v>1010</v>
      </c>
      <c r="G327" s="52" t="s">
        <v>1014</v>
      </c>
      <c r="H327" s="51" t="str">
        <f t="shared" si="5"/>
        <v>2600 Vác, Naszály út 8.</v>
      </c>
    </row>
    <row r="328" spans="1:8" ht="15" x14ac:dyDescent="0.25">
      <c r="A328" s="5"/>
      <c r="B328" s="11"/>
      <c r="C328" s="11"/>
      <c r="D328" s="30" t="s">
        <v>399</v>
      </c>
      <c r="E328" s="52" t="s">
        <v>1015</v>
      </c>
      <c r="F328" s="52" t="s">
        <v>1016</v>
      </c>
      <c r="G328" s="52" t="s">
        <v>1017</v>
      </c>
      <c r="H328" s="51" t="str">
        <f t="shared" si="5"/>
        <v>2100 Gödöllő, Ganz Ábrahám utca 3.</v>
      </c>
    </row>
    <row r="329" spans="1:8" ht="15" x14ac:dyDescent="0.25">
      <c r="A329" s="6"/>
      <c r="B329" s="7"/>
      <c r="C329" s="7"/>
      <c r="D329" s="30" t="s">
        <v>334</v>
      </c>
      <c r="E329" s="52" t="s">
        <v>1018</v>
      </c>
      <c r="F329" s="52" t="s">
        <v>1019</v>
      </c>
      <c r="G329" s="52" t="s">
        <v>1020</v>
      </c>
      <c r="H329" s="51" t="str">
        <f t="shared" si="5"/>
        <v>2170 Aszód, Hatvani út 3.</v>
      </c>
    </row>
    <row r="330" spans="1:8" ht="15" x14ac:dyDescent="0.25">
      <c r="A330" s="5"/>
      <c r="B330" s="7"/>
      <c r="C330" s="7"/>
      <c r="D330" s="30" t="s">
        <v>335</v>
      </c>
      <c r="E330" s="52" t="s">
        <v>1021</v>
      </c>
      <c r="F330" s="52" t="s">
        <v>1022</v>
      </c>
      <c r="G330" s="52" t="s">
        <v>1023</v>
      </c>
      <c r="H330" s="51" t="str">
        <f t="shared" si="5"/>
        <v>2000 Szentendre, Római sánc köz 1.</v>
      </c>
    </row>
    <row r="331" spans="1:8" ht="15" x14ac:dyDescent="0.25">
      <c r="A331" s="5"/>
      <c r="B331" s="7"/>
      <c r="C331" s="7"/>
      <c r="D331" s="48" t="s">
        <v>400</v>
      </c>
      <c r="E331" s="52" t="s">
        <v>1009</v>
      </c>
      <c r="F331" s="52" t="s">
        <v>1010</v>
      </c>
      <c r="G331" s="52" t="s">
        <v>1024</v>
      </c>
      <c r="H331" s="51" t="str">
        <f t="shared" si="5"/>
        <v>2600 Vác, Jávorszky sétány 2.</v>
      </c>
    </row>
    <row r="332" spans="1:8" ht="15" x14ac:dyDescent="0.25">
      <c r="A332" s="6"/>
      <c r="B332" s="7"/>
      <c r="C332" s="7"/>
      <c r="D332" s="30" t="s">
        <v>336</v>
      </c>
      <c r="E332" s="52" t="s">
        <v>1025</v>
      </c>
      <c r="F332" s="52" t="s">
        <v>1026</v>
      </c>
      <c r="G332" s="52" t="s">
        <v>1027</v>
      </c>
      <c r="H332" s="51" t="str">
        <f t="shared" si="5"/>
        <v>9600 Sárvár, Kisfaludy Sándor utca 2/A</v>
      </c>
    </row>
    <row r="333" spans="1:8" ht="15" x14ac:dyDescent="0.25">
      <c r="A333" s="5"/>
      <c r="B333" s="7"/>
      <c r="C333" s="7"/>
      <c r="D333" s="49" t="s">
        <v>337</v>
      </c>
      <c r="E333" s="52" t="s">
        <v>1028</v>
      </c>
      <c r="F333" s="52" t="s">
        <v>1029</v>
      </c>
      <c r="G333" s="52" t="s">
        <v>1030</v>
      </c>
      <c r="H333" s="51" t="str">
        <f t="shared" si="5"/>
        <v>9500 Celldömölk, Sági utca 65.</v>
      </c>
    </row>
    <row r="334" spans="1:8" ht="15" x14ac:dyDescent="0.25">
      <c r="A334" s="5"/>
      <c r="B334" s="7"/>
      <c r="C334" s="7"/>
      <c r="D334" s="49" t="s">
        <v>338</v>
      </c>
      <c r="E334" s="52" t="s">
        <v>1031</v>
      </c>
      <c r="F334" s="52" t="s">
        <v>1032</v>
      </c>
      <c r="G334" s="52" t="s">
        <v>1033</v>
      </c>
      <c r="H334" s="51" t="str">
        <f t="shared" si="5"/>
        <v>9700 Szombathely, Rohonci út 1.</v>
      </c>
    </row>
    <row r="335" spans="1:8" ht="15" x14ac:dyDescent="0.25">
      <c r="A335" s="6"/>
      <c r="B335" s="7"/>
      <c r="C335" s="7"/>
      <c r="D335" s="30" t="s">
        <v>401</v>
      </c>
      <c r="E335" s="52" t="s">
        <v>1031</v>
      </c>
      <c r="F335" s="52" t="s">
        <v>1032</v>
      </c>
      <c r="G335" s="52" t="s">
        <v>1034</v>
      </c>
      <c r="H335" s="51" t="str">
        <f t="shared" si="5"/>
        <v>9700 Szombathely, Szent Márton utca 77.</v>
      </c>
    </row>
    <row r="336" spans="1:8" ht="15" x14ac:dyDescent="0.25">
      <c r="A336" s="5"/>
      <c r="B336" s="7"/>
      <c r="C336" s="7"/>
      <c r="D336" s="30" t="s">
        <v>402</v>
      </c>
      <c r="E336" s="52" t="s">
        <v>1031</v>
      </c>
      <c r="F336" s="52" t="s">
        <v>1032</v>
      </c>
      <c r="G336" s="52" t="s">
        <v>1035</v>
      </c>
      <c r="H336" s="51" t="str">
        <f t="shared" si="5"/>
        <v>9700 Szombathely, Zrínyi Ilona utca 12.</v>
      </c>
    </row>
    <row r="337" spans="1:8" ht="15" x14ac:dyDescent="0.25">
      <c r="A337" s="5"/>
      <c r="B337" s="7"/>
      <c r="C337" s="7"/>
      <c r="D337" s="183" t="s">
        <v>1824</v>
      </c>
      <c r="E337" s="52" t="s">
        <v>1036</v>
      </c>
      <c r="F337" s="52" t="s">
        <v>1037</v>
      </c>
      <c r="G337" s="52" t="s">
        <v>1038</v>
      </c>
      <c r="H337" s="51" t="str">
        <f t="shared" si="5"/>
        <v>9970 Szentgotthárd, Honvéd utca 10.</v>
      </c>
    </row>
    <row r="338" spans="1:8" ht="15" x14ac:dyDescent="0.25">
      <c r="A338" s="6"/>
      <c r="B338" s="7"/>
      <c r="C338" s="7"/>
      <c r="D338" s="30" t="s">
        <v>403</v>
      </c>
      <c r="E338" s="52" t="s">
        <v>1031</v>
      </c>
      <c r="F338" s="52" t="s">
        <v>1032</v>
      </c>
      <c r="G338" s="52" t="s">
        <v>1039</v>
      </c>
      <c r="H338" s="51" t="str">
        <f t="shared" si="5"/>
        <v>9700 Szombathely, Nagykar utca 1-3.</v>
      </c>
    </row>
    <row r="339" spans="1:8" ht="15" x14ac:dyDescent="0.25">
      <c r="A339" s="5"/>
      <c r="B339" s="7"/>
      <c r="C339" s="7"/>
      <c r="D339" s="29" t="s">
        <v>411</v>
      </c>
      <c r="E339" s="52" t="s">
        <v>1040</v>
      </c>
      <c r="F339" s="52" t="s">
        <v>1041</v>
      </c>
      <c r="G339" s="52" t="s">
        <v>1042</v>
      </c>
      <c r="H339" s="51" t="str">
        <f t="shared" si="5"/>
        <v>9735 Csepreg, Rákóczi Ferenc utca 13-15.</v>
      </c>
    </row>
    <row r="340" spans="1:8" ht="15" x14ac:dyDescent="0.25">
      <c r="A340" s="5"/>
      <c r="B340" s="7"/>
      <c r="C340" s="7"/>
      <c r="D340" s="30" t="s">
        <v>339</v>
      </c>
      <c r="E340" s="52" t="s">
        <v>1031</v>
      </c>
      <c r="F340" s="52" t="s">
        <v>1032</v>
      </c>
      <c r="G340" s="52" t="s">
        <v>1043</v>
      </c>
      <c r="H340" s="51" t="str">
        <f t="shared" si="5"/>
        <v>9700 Szombathely, Simon István utca 2-6.</v>
      </c>
    </row>
    <row r="341" spans="1:8" ht="15" x14ac:dyDescent="0.25">
      <c r="A341" s="6"/>
      <c r="B341" s="7"/>
      <c r="C341" s="7"/>
      <c r="D341" s="29" t="s">
        <v>404</v>
      </c>
      <c r="E341" s="52" t="s">
        <v>1031</v>
      </c>
      <c r="F341" s="52" t="s">
        <v>1032</v>
      </c>
      <c r="G341" s="52" t="s">
        <v>862</v>
      </c>
      <c r="H341" s="51" t="str">
        <f t="shared" si="5"/>
        <v>9700 Szombathely, Petőfi Sándor utca 1.</v>
      </c>
    </row>
    <row r="342" spans="1:8" ht="15" x14ac:dyDescent="0.25">
      <c r="A342" s="5"/>
      <c r="B342" s="7"/>
      <c r="C342" s="7"/>
      <c r="D342" s="30" t="s">
        <v>340</v>
      </c>
      <c r="E342" s="52" t="s">
        <v>1044</v>
      </c>
      <c r="F342" s="52" t="s">
        <v>1045</v>
      </c>
      <c r="G342" s="52" t="s">
        <v>1046</v>
      </c>
      <c r="H342" s="51" t="str">
        <f t="shared" si="5"/>
        <v>9900 Körmend, Rákóczi Ferenc utca 2.</v>
      </c>
    </row>
    <row r="343" spans="1:8" ht="15" x14ac:dyDescent="0.25">
      <c r="A343" s="5"/>
      <c r="B343" s="7"/>
      <c r="C343" s="7"/>
      <c r="D343" s="30" t="s">
        <v>342</v>
      </c>
      <c r="E343" s="52" t="s">
        <v>1025</v>
      </c>
      <c r="F343" s="52" t="s">
        <v>1026</v>
      </c>
      <c r="G343" s="52" t="s">
        <v>1079</v>
      </c>
      <c r="H343" s="51" t="str">
        <f t="shared" si="5"/>
        <v>9600 Sárvár, Móricz Zsigmond utca 2.</v>
      </c>
    </row>
    <row r="344" spans="1:8" ht="15" x14ac:dyDescent="0.25">
      <c r="A344" s="6"/>
      <c r="B344" s="7"/>
      <c r="C344" s="7"/>
      <c r="D344" s="30" t="s">
        <v>343</v>
      </c>
      <c r="E344" s="52" t="s">
        <v>1025</v>
      </c>
      <c r="F344" s="52" t="s">
        <v>1026</v>
      </c>
      <c r="G344" s="52" t="s">
        <v>1079</v>
      </c>
      <c r="H344" s="51" t="str">
        <f t="shared" si="5"/>
        <v>9600 Sárvár, Móricz Zsigmond utca 2.</v>
      </c>
    </row>
    <row r="345" spans="1:8" ht="15" x14ac:dyDescent="0.25">
      <c r="A345" s="5"/>
      <c r="B345" s="7"/>
      <c r="C345" s="7"/>
      <c r="D345" s="30" t="s">
        <v>341</v>
      </c>
      <c r="E345" s="52" t="s">
        <v>1031</v>
      </c>
      <c r="F345" s="52" t="s">
        <v>1032</v>
      </c>
      <c r="G345" s="52" t="s">
        <v>1047</v>
      </c>
      <c r="H345" s="51" t="str">
        <f t="shared" si="5"/>
        <v>9700 Szombathely, Hadnagy utca 1.</v>
      </c>
    </row>
    <row r="346" spans="1:8" ht="15" x14ac:dyDescent="0.25">
      <c r="A346" s="5"/>
      <c r="B346" s="7"/>
      <c r="C346" s="7"/>
      <c r="D346" s="29" t="s">
        <v>344</v>
      </c>
      <c r="E346" s="52" t="s">
        <v>1048</v>
      </c>
      <c r="F346" s="52" t="s">
        <v>12</v>
      </c>
      <c r="G346" s="52" t="s">
        <v>1049</v>
      </c>
      <c r="H346" s="51" t="str">
        <f t="shared" si="5"/>
        <v>8200 Veszprém, Halle utca 3.</v>
      </c>
    </row>
    <row r="347" spans="1:8" ht="15" x14ac:dyDescent="0.25">
      <c r="A347" s="6"/>
      <c r="B347" s="7"/>
      <c r="C347" s="7"/>
      <c r="D347" s="29" t="s">
        <v>346</v>
      </c>
      <c r="E347" s="52" t="s">
        <v>1048</v>
      </c>
      <c r="F347" s="52" t="s">
        <v>12</v>
      </c>
      <c r="G347" s="52" t="s">
        <v>1050</v>
      </c>
      <c r="H347" s="51" t="str">
        <f t="shared" si="5"/>
        <v>8200 Veszprém, Csap utca 9.</v>
      </c>
    </row>
    <row r="348" spans="1:8" ht="15" x14ac:dyDescent="0.25">
      <c r="A348" s="5"/>
      <c r="B348" s="7"/>
      <c r="C348" s="7"/>
      <c r="D348" s="30" t="s">
        <v>345</v>
      </c>
      <c r="E348" s="52" t="s">
        <v>1048</v>
      </c>
      <c r="F348" s="52" t="s">
        <v>12</v>
      </c>
      <c r="G348" s="52" t="s">
        <v>1051</v>
      </c>
      <c r="H348" s="51" t="str">
        <f t="shared" si="5"/>
        <v>8200 Veszprém, Iskola utca 4.</v>
      </c>
    </row>
    <row r="349" spans="1:8" ht="15" x14ac:dyDescent="0.25">
      <c r="A349" s="5"/>
      <c r="B349" s="7"/>
      <c r="C349" s="7"/>
      <c r="D349" s="30" t="s">
        <v>405</v>
      </c>
      <c r="E349" s="52" t="s">
        <v>1048</v>
      </c>
      <c r="F349" s="52" t="s">
        <v>12</v>
      </c>
      <c r="G349" s="52" t="s">
        <v>1052</v>
      </c>
      <c r="H349" s="51" t="str">
        <f t="shared" si="5"/>
        <v>8200 Veszprém, Március 15. utca 5.</v>
      </c>
    </row>
    <row r="350" spans="1:8" ht="15" x14ac:dyDescent="0.25">
      <c r="A350" s="6"/>
      <c r="B350" s="7"/>
      <c r="C350" s="7"/>
      <c r="D350" s="30" t="s">
        <v>347</v>
      </c>
      <c r="E350" s="52" t="s">
        <v>1053</v>
      </c>
      <c r="F350" s="52" t="s">
        <v>1054</v>
      </c>
      <c r="G350" s="52" t="s">
        <v>1055</v>
      </c>
      <c r="H350" s="51" t="str">
        <f t="shared" si="5"/>
        <v>8184 Balatonfűzfő, Gagarin utca 27.</v>
      </c>
    </row>
    <row r="351" spans="1:8" ht="15" x14ac:dyDescent="0.25">
      <c r="A351" s="5"/>
      <c r="B351" s="7"/>
      <c r="C351" s="7"/>
      <c r="D351" s="30" t="s">
        <v>348</v>
      </c>
      <c r="E351" s="52" t="s">
        <v>1056</v>
      </c>
      <c r="F351" s="52" t="s">
        <v>1057</v>
      </c>
      <c r="G351" s="52" t="s">
        <v>1058</v>
      </c>
      <c r="H351" s="51" t="str">
        <f t="shared" si="5"/>
        <v>8400 Ajka, Kandó Kálmán lakótelep 4.</v>
      </c>
    </row>
    <row r="352" spans="1:8" ht="15" x14ac:dyDescent="0.25">
      <c r="A352" s="5"/>
      <c r="B352" s="7"/>
      <c r="C352" s="7"/>
      <c r="D352" s="30" t="s">
        <v>349</v>
      </c>
      <c r="E352" s="52" t="s">
        <v>1048</v>
      </c>
      <c r="F352" s="52" t="s">
        <v>12</v>
      </c>
      <c r="G352" s="52" t="s">
        <v>1059</v>
      </c>
      <c r="H352" s="51" t="str">
        <f t="shared" si="5"/>
        <v>8200 Veszprém, Eötvös Károly utca 1.</v>
      </c>
    </row>
    <row r="353" spans="1:8" ht="15" x14ac:dyDescent="0.25">
      <c r="A353" s="6"/>
      <c r="B353" s="7"/>
      <c r="C353" s="7"/>
      <c r="D353" s="30" t="s">
        <v>350</v>
      </c>
      <c r="E353" s="52" t="s">
        <v>1060</v>
      </c>
      <c r="F353" s="52" t="s">
        <v>1061</v>
      </c>
      <c r="G353" s="52" t="s">
        <v>1062</v>
      </c>
      <c r="H353" s="51" t="str">
        <f t="shared" si="5"/>
        <v>8900 Zalaegerszeg, Báthory István utca 58.</v>
      </c>
    </row>
    <row r="354" spans="1:8" ht="15" x14ac:dyDescent="0.25">
      <c r="A354" s="5"/>
      <c r="B354" s="7"/>
      <c r="C354" s="7"/>
      <c r="D354" s="30" t="s">
        <v>351</v>
      </c>
      <c r="E354" s="52" t="s">
        <v>1060</v>
      </c>
      <c r="F354" s="52" t="s">
        <v>1061</v>
      </c>
      <c r="G354" s="52" t="s">
        <v>1063</v>
      </c>
      <c r="H354" s="51" t="str">
        <f t="shared" si="5"/>
        <v>8900 Zalaegerszeg, Jókai Mór utca 4-6.</v>
      </c>
    </row>
    <row r="355" spans="1:8" ht="15" x14ac:dyDescent="0.25">
      <c r="A355" s="5"/>
      <c r="B355" s="7"/>
      <c r="C355" s="7"/>
      <c r="D355" s="30" t="s">
        <v>406</v>
      </c>
      <c r="E355" s="52" t="s">
        <v>1060</v>
      </c>
      <c r="F355" s="52" t="s">
        <v>1061</v>
      </c>
      <c r="G355" s="52" t="s">
        <v>1064</v>
      </c>
      <c r="H355" s="51" t="str">
        <f t="shared" si="5"/>
        <v>8900 Zalaegerszeg, Göcseji út 16.</v>
      </c>
    </row>
    <row r="356" spans="1:8" ht="15" x14ac:dyDescent="0.25">
      <c r="A356" s="6"/>
      <c r="B356" s="7"/>
      <c r="C356" s="7"/>
      <c r="D356" s="30" t="s">
        <v>352</v>
      </c>
      <c r="E356" s="52" t="s">
        <v>1060</v>
      </c>
      <c r="F356" s="52" t="s">
        <v>1061</v>
      </c>
      <c r="G356" s="52" t="s">
        <v>1065</v>
      </c>
      <c r="H356" s="51" t="str">
        <f t="shared" si="5"/>
        <v>8900 Zalaegerszeg, Gasparich Márk utca 27.</v>
      </c>
    </row>
    <row r="357" spans="1:8" ht="15" x14ac:dyDescent="0.25">
      <c r="A357" s="5"/>
      <c r="B357" s="11"/>
      <c r="C357" s="11"/>
      <c r="D357" s="30" t="s">
        <v>353</v>
      </c>
      <c r="E357" s="52" t="s">
        <v>1066</v>
      </c>
      <c r="F357" s="52" t="s">
        <v>1067</v>
      </c>
      <c r="G357" s="52" t="s">
        <v>1068</v>
      </c>
      <c r="H357" s="51" t="str">
        <f t="shared" si="5"/>
        <v>8360 Keszthely, Gagarin utca 2-4.</v>
      </c>
    </row>
    <row r="358" spans="1:8" ht="15" x14ac:dyDescent="0.25">
      <c r="A358" s="5"/>
      <c r="B358" s="11"/>
      <c r="C358" s="11"/>
      <c r="D358" s="30" t="s">
        <v>354</v>
      </c>
      <c r="E358" s="52" t="s">
        <v>1066</v>
      </c>
      <c r="F358" s="52" t="s">
        <v>1067</v>
      </c>
      <c r="G358" s="52" t="s">
        <v>1069</v>
      </c>
      <c r="H358" s="51" t="str">
        <f t="shared" si="5"/>
        <v>8360 Keszthely, Rózsa utca 12.</v>
      </c>
    </row>
    <row r="359" spans="1:8" ht="15" x14ac:dyDescent="0.25">
      <c r="A359" s="6"/>
      <c r="B359" s="11"/>
      <c r="C359" s="11"/>
      <c r="D359" s="30" t="s">
        <v>355</v>
      </c>
      <c r="E359" s="52" t="s">
        <v>1066</v>
      </c>
      <c r="F359" s="52" t="s">
        <v>1067</v>
      </c>
      <c r="G359" s="52" t="s">
        <v>1070</v>
      </c>
      <c r="H359" s="51" t="str">
        <f t="shared" si="5"/>
        <v>8360 Keszthely, Mártírok útja 1.</v>
      </c>
    </row>
    <row r="360" spans="1:8" ht="15" x14ac:dyDescent="0.25">
      <c r="A360" s="5"/>
      <c r="B360" s="11"/>
      <c r="C360" s="11"/>
      <c r="D360" s="30" t="s">
        <v>356</v>
      </c>
      <c r="E360" s="52" t="s">
        <v>1071</v>
      </c>
      <c r="F360" s="52" t="s">
        <v>1072</v>
      </c>
      <c r="G360" s="52" t="s">
        <v>1073</v>
      </c>
      <c r="H360" s="51" t="str">
        <f t="shared" si="5"/>
        <v>8960 Lenti, Petőfi Sándor út 23.</v>
      </c>
    </row>
    <row r="361" spans="1:8" ht="15" x14ac:dyDescent="0.25">
      <c r="A361" s="5"/>
      <c r="B361" s="11"/>
      <c r="C361" s="11"/>
      <c r="D361" s="30" t="s">
        <v>407</v>
      </c>
      <c r="E361" s="52" t="s">
        <v>1060</v>
      </c>
      <c r="F361" s="52" t="s">
        <v>1061</v>
      </c>
      <c r="G361" s="52" t="s">
        <v>1074</v>
      </c>
      <c r="H361" s="51" t="str">
        <f t="shared" si="5"/>
        <v>8900 Zalaegerszeg, Déryné utca 1.</v>
      </c>
    </row>
    <row r="362" spans="1:8" ht="15" x14ac:dyDescent="0.25">
      <c r="A362" s="6"/>
      <c r="B362" s="11"/>
      <c r="C362" s="11"/>
      <c r="D362" s="59" t="s">
        <v>1081</v>
      </c>
      <c r="E362" s="52">
        <v>2500</v>
      </c>
      <c r="F362" s="52" t="s">
        <v>977</v>
      </c>
      <c r="G362" s="52" t="s">
        <v>978</v>
      </c>
      <c r="H362" s="51" t="str">
        <f t="shared" si="5"/>
        <v>2500 Esztergom, Szent István tér 7-9.</v>
      </c>
    </row>
    <row r="363" spans="1:8" ht="15" x14ac:dyDescent="0.25">
      <c r="A363" s="5"/>
      <c r="B363" s="11"/>
      <c r="C363" s="11"/>
      <c r="D363" s="59" t="s">
        <v>1082</v>
      </c>
      <c r="E363" s="52">
        <v>2500</v>
      </c>
      <c r="F363" s="52" t="s">
        <v>977</v>
      </c>
      <c r="G363" s="52" t="s">
        <v>985</v>
      </c>
      <c r="H363" s="51" t="str">
        <f t="shared" si="5"/>
        <v>2500 Esztergom, Főapát utca 1.</v>
      </c>
    </row>
    <row r="364" spans="1:8" ht="15" x14ac:dyDescent="0.25">
      <c r="A364" s="5"/>
      <c r="B364" s="11"/>
      <c r="C364" s="11"/>
      <c r="D364" s="59" t="s">
        <v>1083</v>
      </c>
      <c r="E364" s="52">
        <v>2500</v>
      </c>
      <c r="F364" s="52" t="s">
        <v>977</v>
      </c>
      <c r="G364" s="52" t="s">
        <v>989</v>
      </c>
      <c r="H364" s="51" t="str">
        <f t="shared" si="5"/>
        <v>2500 Esztergom, Budai Nagy Antal utca 24.</v>
      </c>
    </row>
    <row r="365" spans="1:8" ht="15" x14ac:dyDescent="0.25">
      <c r="A365" s="6"/>
      <c r="B365" s="7"/>
      <c r="C365" s="7"/>
      <c r="D365" s="6"/>
      <c r="E365" s="6"/>
    </row>
    <row r="366" spans="1:8" ht="15" x14ac:dyDescent="0.25">
      <c r="A366" s="5"/>
      <c r="B366" s="7"/>
      <c r="C366" s="7"/>
      <c r="D366" s="5"/>
      <c r="E366" s="5"/>
    </row>
    <row r="367" spans="1:8" ht="15" x14ac:dyDescent="0.25">
      <c r="A367" s="5"/>
      <c r="B367" s="7"/>
      <c r="C367" s="7"/>
      <c r="D367" s="5"/>
      <c r="E367" s="5"/>
    </row>
    <row r="368" spans="1:8" ht="15" x14ac:dyDescent="0.25">
      <c r="A368" s="6"/>
      <c r="B368" s="7"/>
      <c r="C368" s="7"/>
      <c r="D368" s="6"/>
      <c r="E368" s="6"/>
    </row>
    <row r="369" spans="1:5" ht="15" x14ac:dyDescent="0.25">
      <c r="A369" s="5"/>
      <c r="B369" s="7"/>
      <c r="C369" s="7"/>
      <c r="D369" s="5"/>
      <c r="E369" s="5"/>
    </row>
    <row r="370" spans="1:5" x14ac:dyDescent="0.25">
      <c r="A370" s="5"/>
      <c r="B370" s="7"/>
      <c r="C370" s="7"/>
    </row>
    <row r="371" spans="1:5" x14ac:dyDescent="0.25">
      <c r="A371" s="6"/>
      <c r="B371" s="7"/>
      <c r="C371" s="7"/>
    </row>
    <row r="372" spans="1:5" x14ac:dyDescent="0.25">
      <c r="A372" s="5"/>
      <c r="B372" s="7"/>
      <c r="C372" s="7"/>
    </row>
    <row r="373" spans="1:5" x14ac:dyDescent="0.25">
      <c r="A373" s="6"/>
      <c r="B373" s="7"/>
      <c r="C373" s="7"/>
    </row>
    <row r="374" spans="1:5" x14ac:dyDescent="0.25">
      <c r="A374" s="5"/>
      <c r="B374" s="6"/>
      <c r="C374" s="6"/>
    </row>
    <row r="375" spans="1:5" x14ac:dyDescent="0.25">
      <c r="A375" s="5"/>
      <c r="B375" s="5"/>
      <c r="C375" s="5"/>
    </row>
    <row r="376" spans="1:5" x14ac:dyDescent="0.25">
      <c r="A376" s="6"/>
      <c r="B376" s="5"/>
      <c r="C376" s="5"/>
    </row>
    <row r="377" spans="1:5" x14ac:dyDescent="0.25">
      <c r="A377" s="5"/>
      <c r="B377" s="6"/>
      <c r="C377" s="6"/>
    </row>
    <row r="378" spans="1:5" x14ac:dyDescent="0.25">
      <c r="A378" s="5"/>
      <c r="B378" s="5"/>
      <c r="C378" s="5"/>
    </row>
    <row r="379" spans="1:5" x14ac:dyDescent="0.25">
      <c r="A379" s="6"/>
      <c r="B379" s="5"/>
      <c r="C379" s="5"/>
    </row>
    <row r="380" spans="1:5" x14ac:dyDescent="0.25">
      <c r="A380" s="5"/>
      <c r="B380" s="6"/>
      <c r="C380" s="6"/>
    </row>
    <row r="381" spans="1:5" x14ac:dyDescent="0.25">
      <c r="A381" s="5"/>
      <c r="B381" s="5"/>
      <c r="C381" s="5"/>
    </row>
    <row r="382" spans="1:5" x14ac:dyDescent="0.25">
      <c r="B382" s="5"/>
      <c r="C382" s="5"/>
    </row>
  </sheetData>
  <autoFilter ref="A1:AE1" xr:uid="{44927E03-D533-48ED-9078-4E7D0F9FF9B1}"/>
  <sortState ref="D2:D370">
    <sortCondition ref="D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C2A05-C90C-4938-9B7C-728176522616}">
  <sheetPr>
    <tabColor rgb="FF00B050"/>
  </sheetPr>
  <dimension ref="A1:O141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4" style="71" bestFit="1" customWidth="1"/>
    <col min="2" max="2" width="33.42578125" style="71" customWidth="1"/>
    <col min="3" max="5" width="8.140625" style="71" customWidth="1"/>
    <col min="6" max="6" width="7" style="71" bestFit="1" customWidth="1"/>
    <col min="7" max="7" width="30.42578125" style="71" customWidth="1"/>
    <col min="8" max="8" width="9" style="71" bestFit="1" customWidth="1"/>
    <col min="9" max="9" width="22.42578125" style="71" customWidth="1"/>
    <col min="10" max="10" width="6.85546875" style="71" customWidth="1"/>
    <col min="11" max="11" width="11.42578125" style="71" customWidth="1"/>
    <col min="12" max="12" width="14.42578125" style="71" customWidth="1"/>
    <col min="13" max="13" width="6.42578125" style="71" customWidth="1"/>
    <col min="14" max="14" width="35.140625" style="71" customWidth="1"/>
    <col min="15" max="15" width="19.42578125" style="71" customWidth="1"/>
    <col min="16" max="16384" width="9.140625" style="71"/>
  </cols>
  <sheetData>
    <row r="1" spans="1:15" ht="94.7" customHeight="1" x14ac:dyDescent="0.2">
      <c r="A1" s="66" t="s">
        <v>1386</v>
      </c>
      <c r="B1" s="67" t="s">
        <v>1387</v>
      </c>
      <c r="C1" s="66" t="s">
        <v>1388</v>
      </c>
      <c r="D1" s="66" t="s">
        <v>1389</v>
      </c>
      <c r="E1" s="66" t="s">
        <v>1386</v>
      </c>
      <c r="F1" s="68" t="s">
        <v>1390</v>
      </c>
      <c r="G1" s="68" t="s">
        <v>1086</v>
      </c>
      <c r="H1" s="68" t="s">
        <v>1189</v>
      </c>
      <c r="I1" s="68" t="s">
        <v>1182</v>
      </c>
      <c r="J1" s="68" t="s">
        <v>1391</v>
      </c>
      <c r="K1" s="68" t="s">
        <v>1392</v>
      </c>
      <c r="L1" s="68" t="s">
        <v>1393</v>
      </c>
      <c r="M1" s="68" t="s">
        <v>1394</v>
      </c>
      <c r="N1" s="69" t="s">
        <v>1395</v>
      </c>
      <c r="O1" s="70" t="s">
        <v>1396</v>
      </c>
    </row>
    <row r="2" spans="1:15" ht="24.95" customHeight="1" x14ac:dyDescent="0.2">
      <c r="A2" s="67">
        <v>10</v>
      </c>
      <c r="B2" s="72" t="s">
        <v>1413</v>
      </c>
      <c r="C2" s="73">
        <v>54</v>
      </c>
      <c r="D2" s="73">
        <v>344</v>
      </c>
      <c r="E2" s="74" t="s">
        <v>1414</v>
      </c>
      <c r="F2" s="73">
        <v>15</v>
      </c>
      <c r="G2" s="73" t="s">
        <v>1135</v>
      </c>
      <c r="H2" s="73" t="s">
        <v>1409</v>
      </c>
      <c r="I2" s="73" t="s">
        <v>1153</v>
      </c>
      <c r="J2" s="73" t="s">
        <v>1197</v>
      </c>
      <c r="K2" s="73" t="s">
        <v>1415</v>
      </c>
      <c r="L2" s="73" t="s">
        <v>1416</v>
      </c>
      <c r="M2" s="73">
        <v>5</v>
      </c>
      <c r="N2" s="75" t="s">
        <v>1411</v>
      </c>
      <c r="O2" s="76" t="s">
        <v>1412</v>
      </c>
    </row>
    <row r="3" spans="1:15" ht="24.95" customHeight="1" x14ac:dyDescent="0.2">
      <c r="A3" s="67">
        <v>12</v>
      </c>
      <c r="B3" s="72" t="s">
        <v>1418</v>
      </c>
      <c r="C3" s="73">
        <v>54</v>
      </c>
      <c r="D3" s="73">
        <v>621</v>
      </c>
      <c r="E3" s="74" t="s">
        <v>1397</v>
      </c>
      <c r="F3" s="73">
        <v>20</v>
      </c>
      <c r="G3" s="73" t="s">
        <v>1145</v>
      </c>
      <c r="H3" s="73" t="s">
        <v>1404</v>
      </c>
      <c r="I3" s="73" t="s">
        <v>1162</v>
      </c>
      <c r="J3" s="73" t="s">
        <v>1197</v>
      </c>
      <c r="K3" s="73" t="s">
        <v>1419</v>
      </c>
      <c r="L3" s="73" t="s">
        <v>1420</v>
      </c>
      <c r="M3" s="73">
        <v>5</v>
      </c>
      <c r="N3" s="75" t="s">
        <v>1406</v>
      </c>
      <c r="O3" s="76" t="s">
        <v>1407</v>
      </c>
    </row>
    <row r="4" spans="1:15" ht="24.95" customHeight="1" x14ac:dyDescent="0.2">
      <c r="A4" s="67">
        <v>19</v>
      </c>
      <c r="B4" s="72" t="s">
        <v>1428</v>
      </c>
      <c r="C4" s="73">
        <v>54</v>
      </c>
      <c r="D4" s="73">
        <v>212</v>
      </c>
      <c r="E4" s="74" t="s">
        <v>1397</v>
      </c>
      <c r="F4" s="73">
        <v>4</v>
      </c>
      <c r="G4" s="73" t="s">
        <v>1112</v>
      </c>
      <c r="H4" s="73" t="s">
        <v>1427</v>
      </c>
      <c r="I4" s="73" t="s">
        <v>1171</v>
      </c>
      <c r="J4" s="73" t="s">
        <v>1197</v>
      </c>
      <c r="K4" s="73" t="s">
        <v>1419</v>
      </c>
      <c r="L4" s="73" t="s">
        <v>1420</v>
      </c>
      <c r="M4" s="73">
        <v>5</v>
      </c>
      <c r="N4" s="75" t="s">
        <v>1426</v>
      </c>
      <c r="O4" s="76" t="s">
        <v>1424</v>
      </c>
    </row>
    <row r="5" spans="1:15" ht="24.95" customHeight="1" x14ac:dyDescent="0.2">
      <c r="A5" s="67">
        <v>22</v>
      </c>
      <c r="B5" s="72" t="s">
        <v>1432</v>
      </c>
      <c r="C5" s="73">
        <v>54</v>
      </c>
      <c r="D5" s="73">
        <v>725</v>
      </c>
      <c r="E5" s="74" t="s">
        <v>1408</v>
      </c>
      <c r="F5" s="73">
        <v>1</v>
      </c>
      <c r="G5" s="73" t="s">
        <v>1092</v>
      </c>
      <c r="H5" s="73" t="s">
        <v>1180</v>
      </c>
      <c r="I5" s="73" t="s">
        <v>1093</v>
      </c>
      <c r="J5" s="73" t="s">
        <v>1197</v>
      </c>
      <c r="K5" s="73" t="s">
        <v>1433</v>
      </c>
      <c r="L5" s="73" t="s">
        <v>1400</v>
      </c>
      <c r="M5" s="73">
        <v>5</v>
      </c>
      <c r="N5" s="75" t="s">
        <v>1423</v>
      </c>
      <c r="O5" s="76" t="s">
        <v>1424</v>
      </c>
    </row>
    <row r="6" spans="1:15" ht="24.95" customHeight="1" x14ac:dyDescent="0.2">
      <c r="A6" s="67">
        <v>24</v>
      </c>
      <c r="B6" s="72" t="s">
        <v>1435</v>
      </c>
      <c r="C6" s="73">
        <v>54</v>
      </c>
      <c r="D6" s="73">
        <v>525</v>
      </c>
      <c r="E6" s="74" t="s">
        <v>1397</v>
      </c>
      <c r="F6" s="73">
        <v>13</v>
      </c>
      <c r="G6" s="73" t="s">
        <v>1131</v>
      </c>
      <c r="H6" s="73" t="s">
        <v>1421</v>
      </c>
      <c r="I6" s="73" t="s">
        <v>1150</v>
      </c>
      <c r="J6" s="73" t="s">
        <v>1197</v>
      </c>
      <c r="K6" s="73" t="s">
        <v>1399</v>
      </c>
      <c r="L6" s="73" t="s">
        <v>1400</v>
      </c>
      <c r="M6" s="73">
        <v>5</v>
      </c>
      <c r="N6" s="75" t="s">
        <v>1422</v>
      </c>
      <c r="O6" s="76" t="s">
        <v>1402</v>
      </c>
    </row>
    <row r="7" spans="1:15" ht="24.95" customHeight="1" x14ac:dyDescent="0.2">
      <c r="A7" s="67">
        <v>27</v>
      </c>
      <c r="B7" s="72" t="s">
        <v>1208</v>
      </c>
      <c r="C7" s="73">
        <v>54</v>
      </c>
      <c r="D7" s="73">
        <v>523</v>
      </c>
      <c r="E7" s="74" t="s">
        <v>1397</v>
      </c>
      <c r="F7" s="73">
        <v>6</v>
      </c>
      <c r="G7" s="73" t="s">
        <v>1117</v>
      </c>
      <c r="H7" s="73" t="s">
        <v>1431</v>
      </c>
      <c r="I7" s="73" t="s">
        <v>1128</v>
      </c>
      <c r="J7" s="73" t="s">
        <v>1197</v>
      </c>
      <c r="K7" s="73" t="s">
        <v>1430</v>
      </c>
      <c r="L7" s="73" t="s">
        <v>1400</v>
      </c>
      <c r="M7" s="73">
        <v>5</v>
      </c>
      <c r="N7" s="75" t="s">
        <v>1401</v>
      </c>
      <c r="O7" s="76" t="s">
        <v>1402</v>
      </c>
    </row>
    <row r="8" spans="1:15" ht="24.95" customHeight="1" x14ac:dyDescent="0.2">
      <c r="A8" s="67">
        <v>28</v>
      </c>
      <c r="B8" s="72" t="s">
        <v>1437</v>
      </c>
      <c r="C8" s="73">
        <v>54</v>
      </c>
      <c r="D8" s="73">
        <v>525</v>
      </c>
      <c r="E8" s="74" t="s">
        <v>1408</v>
      </c>
      <c r="F8" s="73">
        <v>13</v>
      </c>
      <c r="G8" s="73" t="s">
        <v>1131</v>
      </c>
      <c r="H8" s="73" t="s">
        <v>1421</v>
      </c>
      <c r="I8" s="73" t="s">
        <v>1150</v>
      </c>
      <c r="J8" s="73" t="s">
        <v>1197</v>
      </c>
      <c r="K8" s="73" t="s">
        <v>1399</v>
      </c>
      <c r="L8" s="73" t="s">
        <v>1400</v>
      </c>
      <c r="M8" s="73">
        <v>5</v>
      </c>
      <c r="N8" s="75" t="s">
        <v>1422</v>
      </c>
      <c r="O8" s="76" t="s">
        <v>1402</v>
      </c>
    </row>
    <row r="9" spans="1:15" ht="24.95" customHeight="1" x14ac:dyDescent="0.2">
      <c r="A9" s="67">
        <v>30</v>
      </c>
      <c r="B9" s="72" t="s">
        <v>1438</v>
      </c>
      <c r="C9" s="73">
        <v>54</v>
      </c>
      <c r="D9" s="73">
        <v>525</v>
      </c>
      <c r="E9" s="74" t="s">
        <v>1417</v>
      </c>
      <c r="F9" s="73">
        <v>13</v>
      </c>
      <c r="G9" s="73" t="s">
        <v>1131</v>
      </c>
      <c r="H9" s="73" t="s">
        <v>1421</v>
      </c>
      <c r="I9" s="73" t="s">
        <v>1150</v>
      </c>
      <c r="J9" s="73" t="s">
        <v>1197</v>
      </c>
      <c r="K9" s="73" t="s">
        <v>1399</v>
      </c>
      <c r="L9" s="73" t="s">
        <v>1400</v>
      </c>
      <c r="M9" s="73">
        <v>5</v>
      </c>
      <c r="N9" s="75" t="s">
        <v>1422</v>
      </c>
      <c r="O9" s="76" t="s">
        <v>1402</v>
      </c>
    </row>
    <row r="10" spans="1:15" ht="24.95" customHeight="1" x14ac:dyDescent="0.2">
      <c r="A10" s="67">
        <v>34</v>
      </c>
      <c r="B10" s="72" t="s">
        <v>1441</v>
      </c>
      <c r="C10" s="73">
        <v>54</v>
      </c>
      <c r="D10" s="73">
        <v>544</v>
      </c>
      <c r="E10" s="74" t="s">
        <v>1397</v>
      </c>
      <c r="F10" s="73">
        <v>5</v>
      </c>
      <c r="G10" s="73" t="s">
        <v>1115</v>
      </c>
      <c r="H10" s="73" t="s">
        <v>1440</v>
      </c>
      <c r="I10" s="73" t="s">
        <v>1120</v>
      </c>
      <c r="J10" s="73" t="s">
        <v>1197</v>
      </c>
      <c r="K10" s="73" t="s">
        <v>1415</v>
      </c>
      <c r="L10" s="73" t="s">
        <v>1400</v>
      </c>
      <c r="M10" s="73">
        <v>5</v>
      </c>
      <c r="N10" s="75" t="s">
        <v>1401</v>
      </c>
      <c r="O10" s="76" t="s">
        <v>1402</v>
      </c>
    </row>
    <row r="11" spans="1:15" ht="24.95" customHeight="1" x14ac:dyDescent="0.2">
      <c r="A11" s="67">
        <v>46</v>
      </c>
      <c r="B11" s="72" t="s">
        <v>1449</v>
      </c>
      <c r="C11" s="73">
        <v>54</v>
      </c>
      <c r="D11" s="73">
        <v>542</v>
      </c>
      <c r="E11" s="74" t="s">
        <v>1397</v>
      </c>
      <c r="F11" s="73">
        <v>10</v>
      </c>
      <c r="G11" s="73" t="s">
        <v>1125</v>
      </c>
      <c r="H11" s="73" t="s">
        <v>1448</v>
      </c>
      <c r="I11" s="73" t="s">
        <v>1140</v>
      </c>
      <c r="J11" s="73" t="s">
        <v>1197</v>
      </c>
      <c r="K11" s="73" t="s">
        <v>1399</v>
      </c>
      <c r="L11" s="73" t="s">
        <v>1400</v>
      </c>
      <c r="M11" s="73">
        <v>5</v>
      </c>
      <c r="N11" s="75" t="s">
        <v>1401</v>
      </c>
      <c r="O11" s="76" t="s">
        <v>1402</v>
      </c>
    </row>
    <row r="12" spans="1:15" ht="24.95" customHeight="1" x14ac:dyDescent="0.2">
      <c r="A12" s="67">
        <v>56</v>
      </c>
      <c r="B12" s="72" t="s">
        <v>1451</v>
      </c>
      <c r="C12" s="73">
        <v>54</v>
      </c>
      <c r="D12" s="73">
        <v>481</v>
      </c>
      <c r="E12" s="74" t="s">
        <v>1397</v>
      </c>
      <c r="F12" s="73">
        <v>7</v>
      </c>
      <c r="G12" s="73" t="s">
        <v>1119</v>
      </c>
      <c r="H12" s="73" t="s">
        <v>1452</v>
      </c>
      <c r="I12" s="73" t="s">
        <v>1132</v>
      </c>
      <c r="J12" s="73" t="s">
        <v>1197</v>
      </c>
      <c r="K12" s="73" t="s">
        <v>1453</v>
      </c>
      <c r="L12" s="73" t="s">
        <v>1410</v>
      </c>
      <c r="M12" s="73">
        <v>5</v>
      </c>
      <c r="N12" s="75" t="s">
        <v>1445</v>
      </c>
      <c r="O12" s="76" t="s">
        <v>1402</v>
      </c>
    </row>
    <row r="13" spans="1:15" ht="24.95" customHeight="1" x14ac:dyDescent="0.2">
      <c r="A13" s="67">
        <v>67</v>
      </c>
      <c r="B13" s="72" t="s">
        <v>1225</v>
      </c>
      <c r="C13" s="73">
        <v>54</v>
      </c>
      <c r="D13" s="73">
        <v>211</v>
      </c>
      <c r="E13" s="74" t="s">
        <v>1397</v>
      </c>
      <c r="F13" s="73">
        <v>4</v>
      </c>
      <c r="G13" s="73" t="s">
        <v>1112</v>
      </c>
      <c r="H13" s="73" t="s">
        <v>1425</v>
      </c>
      <c r="I13" s="73" t="s">
        <v>1116</v>
      </c>
      <c r="J13" s="73" t="s">
        <v>1197</v>
      </c>
      <c r="K13" s="73" t="s">
        <v>1430</v>
      </c>
      <c r="L13" s="73" t="s">
        <v>1400</v>
      </c>
      <c r="M13" s="73">
        <v>5</v>
      </c>
      <c r="N13" s="75" t="s">
        <v>1426</v>
      </c>
      <c r="O13" s="76" t="s">
        <v>1424</v>
      </c>
    </row>
    <row r="14" spans="1:15" ht="24.95" customHeight="1" x14ac:dyDescent="0.2">
      <c r="A14" s="67">
        <v>79</v>
      </c>
      <c r="B14" s="72" t="s">
        <v>1459</v>
      </c>
      <c r="C14" s="73">
        <v>54</v>
      </c>
      <c r="D14" s="73">
        <v>211</v>
      </c>
      <c r="E14" s="74" t="s">
        <v>1408</v>
      </c>
      <c r="F14" s="73">
        <v>4</v>
      </c>
      <c r="G14" s="73" t="s">
        <v>1112</v>
      </c>
      <c r="H14" s="73" t="s">
        <v>1425</v>
      </c>
      <c r="I14" s="73" t="s">
        <v>1116</v>
      </c>
      <c r="J14" s="73" t="s">
        <v>1197</v>
      </c>
      <c r="K14" s="73" t="s">
        <v>1430</v>
      </c>
      <c r="L14" s="73" t="s">
        <v>1400</v>
      </c>
      <c r="M14" s="73">
        <v>5</v>
      </c>
      <c r="N14" s="75" t="s">
        <v>1426</v>
      </c>
      <c r="O14" s="76" t="s">
        <v>1424</v>
      </c>
    </row>
    <row r="15" spans="1:15" ht="24.95" customHeight="1" x14ac:dyDescent="0.2">
      <c r="A15" s="67">
        <v>89</v>
      </c>
      <c r="B15" s="72" t="s">
        <v>1461</v>
      </c>
      <c r="C15" s="73">
        <v>54</v>
      </c>
      <c r="D15" s="73">
        <v>212</v>
      </c>
      <c r="E15" s="74" t="s">
        <v>1408</v>
      </c>
      <c r="F15" s="73">
        <v>4</v>
      </c>
      <c r="G15" s="73" t="s">
        <v>1112</v>
      </c>
      <c r="H15" s="73" t="s">
        <v>1427</v>
      </c>
      <c r="I15" s="73" t="s">
        <v>1171</v>
      </c>
      <c r="J15" s="73" t="s">
        <v>1197</v>
      </c>
      <c r="K15" s="73" t="s">
        <v>1430</v>
      </c>
      <c r="L15" s="73" t="s">
        <v>1400</v>
      </c>
      <c r="M15" s="73">
        <v>5</v>
      </c>
      <c r="N15" s="75" t="s">
        <v>1426</v>
      </c>
      <c r="O15" s="76" t="s">
        <v>1424</v>
      </c>
    </row>
    <row r="16" spans="1:15" ht="24.95" customHeight="1" x14ac:dyDescent="0.2">
      <c r="A16" s="67">
        <v>94</v>
      </c>
      <c r="B16" s="72" t="s">
        <v>1231</v>
      </c>
      <c r="C16" s="73">
        <v>54</v>
      </c>
      <c r="D16" s="73">
        <v>523</v>
      </c>
      <c r="E16" s="74" t="s">
        <v>1408</v>
      </c>
      <c r="F16" s="73">
        <v>6</v>
      </c>
      <c r="G16" s="73" t="s">
        <v>1117</v>
      </c>
      <c r="H16" s="73" t="s">
        <v>1431</v>
      </c>
      <c r="I16" s="73" t="s">
        <v>1128</v>
      </c>
      <c r="J16" s="73" t="s">
        <v>1197</v>
      </c>
      <c r="K16" s="73" t="s">
        <v>1430</v>
      </c>
      <c r="L16" s="73" t="s">
        <v>1400</v>
      </c>
      <c r="M16" s="73">
        <v>5</v>
      </c>
      <c r="N16" s="75" t="s">
        <v>1401</v>
      </c>
      <c r="O16" s="76" t="s">
        <v>1402</v>
      </c>
    </row>
    <row r="17" spans="1:15" ht="24.95" customHeight="1" x14ac:dyDescent="0.2">
      <c r="A17" s="67">
        <v>99</v>
      </c>
      <c r="B17" s="72" t="s">
        <v>1463</v>
      </c>
      <c r="C17" s="73">
        <v>54</v>
      </c>
      <c r="D17" s="73">
        <v>541</v>
      </c>
      <c r="E17" s="74" t="s">
        <v>1397</v>
      </c>
      <c r="F17" s="73">
        <v>21</v>
      </c>
      <c r="G17" s="73" t="s">
        <v>1147</v>
      </c>
      <c r="H17" s="73" t="s">
        <v>1446</v>
      </c>
      <c r="I17" s="73" t="s">
        <v>1165</v>
      </c>
      <c r="J17" s="73" t="s">
        <v>1197</v>
      </c>
      <c r="K17" s="73" t="s">
        <v>1419</v>
      </c>
      <c r="L17" s="73" t="s">
        <v>1420</v>
      </c>
      <c r="M17" s="73">
        <v>5</v>
      </c>
      <c r="N17" s="75" t="s">
        <v>1447</v>
      </c>
      <c r="O17" s="76" t="s">
        <v>1407</v>
      </c>
    </row>
    <row r="18" spans="1:15" ht="24.95" customHeight="1" x14ac:dyDescent="0.2">
      <c r="A18" s="67">
        <v>100</v>
      </c>
      <c r="B18" s="72" t="s">
        <v>1233</v>
      </c>
      <c r="C18" s="73">
        <v>54</v>
      </c>
      <c r="D18" s="73">
        <v>521</v>
      </c>
      <c r="E18" s="74" t="s">
        <v>1397</v>
      </c>
      <c r="F18" s="73">
        <v>21</v>
      </c>
      <c r="G18" s="73" t="s">
        <v>1147</v>
      </c>
      <c r="H18" s="73" t="s">
        <v>1464</v>
      </c>
      <c r="I18" s="73" t="s">
        <v>1160</v>
      </c>
      <c r="J18" s="73" t="s">
        <v>1197</v>
      </c>
      <c r="K18" s="73" t="s">
        <v>1419</v>
      </c>
      <c r="L18" s="73" t="s">
        <v>1420</v>
      </c>
      <c r="M18" s="73">
        <v>5</v>
      </c>
      <c r="N18" s="75" t="s">
        <v>1447</v>
      </c>
      <c r="O18" s="76" t="s">
        <v>1407</v>
      </c>
    </row>
    <row r="19" spans="1:15" ht="24.95" customHeight="1" x14ac:dyDescent="0.2">
      <c r="A19" s="67">
        <v>101</v>
      </c>
      <c r="B19" s="72" t="s">
        <v>1465</v>
      </c>
      <c r="C19" s="73">
        <v>54</v>
      </c>
      <c r="D19" s="73">
        <v>541</v>
      </c>
      <c r="E19" s="74" t="s">
        <v>1408</v>
      </c>
      <c r="F19" s="73">
        <v>21</v>
      </c>
      <c r="G19" s="73" t="s">
        <v>1147</v>
      </c>
      <c r="H19" s="73" t="s">
        <v>1446</v>
      </c>
      <c r="I19" s="73" t="s">
        <v>1165</v>
      </c>
      <c r="J19" s="73" t="s">
        <v>1197</v>
      </c>
      <c r="K19" s="73" t="s">
        <v>1419</v>
      </c>
      <c r="L19" s="73" t="s">
        <v>1420</v>
      </c>
      <c r="M19" s="73">
        <v>5</v>
      </c>
      <c r="N19" s="75" t="s">
        <v>1447</v>
      </c>
      <c r="O19" s="76" t="s">
        <v>1407</v>
      </c>
    </row>
    <row r="20" spans="1:15" ht="24.95" customHeight="1" x14ac:dyDescent="0.2">
      <c r="A20" s="67">
        <v>110</v>
      </c>
      <c r="B20" s="72" t="s">
        <v>1238</v>
      </c>
      <c r="C20" s="73">
        <v>54</v>
      </c>
      <c r="D20" s="73">
        <v>582</v>
      </c>
      <c r="E20" s="74" t="s">
        <v>1397</v>
      </c>
      <c r="F20" s="73">
        <v>5</v>
      </c>
      <c r="G20" s="73" t="s">
        <v>1115</v>
      </c>
      <c r="H20" s="73" t="s">
        <v>1467</v>
      </c>
      <c r="I20" s="73" t="s">
        <v>1122</v>
      </c>
      <c r="J20" s="73" t="s">
        <v>1197</v>
      </c>
      <c r="K20" s="73" t="s">
        <v>1430</v>
      </c>
      <c r="L20" s="73" t="s">
        <v>1400</v>
      </c>
      <c r="M20" s="73">
        <v>5</v>
      </c>
      <c r="N20" s="75" t="s">
        <v>1401</v>
      </c>
      <c r="O20" s="76" t="s">
        <v>1402</v>
      </c>
    </row>
    <row r="21" spans="1:15" ht="24.95" customHeight="1" x14ac:dyDescent="0.2">
      <c r="A21" s="67">
        <v>112</v>
      </c>
      <c r="B21" s="72" t="s">
        <v>1468</v>
      </c>
      <c r="C21" s="73">
        <v>54</v>
      </c>
      <c r="D21" s="73">
        <v>521</v>
      </c>
      <c r="E21" s="74" t="s">
        <v>1408</v>
      </c>
      <c r="F21" s="73">
        <v>20</v>
      </c>
      <c r="G21" s="73" t="s">
        <v>1145</v>
      </c>
      <c r="H21" s="73" t="s">
        <v>1464</v>
      </c>
      <c r="I21" s="73" t="s">
        <v>1160</v>
      </c>
      <c r="J21" s="73" t="s">
        <v>1197</v>
      </c>
      <c r="K21" s="73" t="s">
        <v>1419</v>
      </c>
      <c r="L21" s="73" t="s">
        <v>1420</v>
      </c>
      <c r="M21" s="73">
        <v>5</v>
      </c>
      <c r="N21" s="75" t="s">
        <v>1406</v>
      </c>
      <c r="O21" s="76" t="s">
        <v>1407</v>
      </c>
    </row>
    <row r="22" spans="1:15" ht="24.95" customHeight="1" x14ac:dyDescent="0.2">
      <c r="A22" s="67">
        <v>114</v>
      </c>
      <c r="B22" s="72" t="s">
        <v>1241</v>
      </c>
      <c r="C22" s="73">
        <v>54</v>
      </c>
      <c r="D22" s="73">
        <v>623</v>
      </c>
      <c r="E22" s="74" t="s">
        <v>1408</v>
      </c>
      <c r="F22" s="73">
        <v>20</v>
      </c>
      <c r="G22" s="73" t="s">
        <v>1145</v>
      </c>
      <c r="H22" s="73" t="s">
        <v>1469</v>
      </c>
      <c r="I22" s="73" t="s">
        <v>1161</v>
      </c>
      <c r="J22" s="73" t="s">
        <v>1197</v>
      </c>
      <c r="K22" s="73" t="s">
        <v>1471</v>
      </c>
      <c r="L22" s="73" t="s">
        <v>1420</v>
      </c>
      <c r="M22" s="73">
        <v>5</v>
      </c>
      <c r="N22" s="75" t="s">
        <v>1470</v>
      </c>
      <c r="O22" s="76" t="s">
        <v>1407</v>
      </c>
    </row>
    <row r="23" spans="1:15" ht="24.95" customHeight="1" x14ac:dyDescent="0.2">
      <c r="A23" s="67">
        <v>115</v>
      </c>
      <c r="B23" s="72" t="s">
        <v>1472</v>
      </c>
      <c r="C23" s="73">
        <v>54</v>
      </c>
      <c r="D23" s="73">
        <v>726</v>
      </c>
      <c r="E23" s="74" t="s">
        <v>1417</v>
      </c>
      <c r="F23" s="73">
        <v>1</v>
      </c>
      <c r="G23" s="73" t="s">
        <v>1092</v>
      </c>
      <c r="H23" s="73" t="s">
        <v>1180</v>
      </c>
      <c r="I23" s="73" t="s">
        <v>1093</v>
      </c>
      <c r="J23" s="73" t="s">
        <v>1197</v>
      </c>
      <c r="K23" s="73" t="s">
        <v>1433</v>
      </c>
      <c r="L23" s="73" t="s">
        <v>1400</v>
      </c>
      <c r="M23" s="73">
        <v>5</v>
      </c>
      <c r="N23" s="75" t="s">
        <v>1423</v>
      </c>
      <c r="O23" s="76" t="s">
        <v>1424</v>
      </c>
    </row>
    <row r="24" spans="1:15" ht="24.95" customHeight="1" x14ac:dyDescent="0.2">
      <c r="A24" s="67">
        <v>122</v>
      </c>
      <c r="B24" s="72" t="s">
        <v>1245</v>
      </c>
      <c r="C24" s="73">
        <v>54</v>
      </c>
      <c r="D24" s="73">
        <v>522</v>
      </c>
      <c r="E24" s="74" t="s">
        <v>1397</v>
      </c>
      <c r="F24" s="73">
        <v>6</v>
      </c>
      <c r="G24" s="73" t="s">
        <v>1117</v>
      </c>
      <c r="H24" s="73" t="s">
        <v>1431</v>
      </c>
      <c r="I24" s="73" t="s">
        <v>1128</v>
      </c>
      <c r="J24" s="73" t="s">
        <v>1197</v>
      </c>
      <c r="K24" s="73" t="s">
        <v>1430</v>
      </c>
      <c r="L24" s="73" t="s">
        <v>1400</v>
      </c>
      <c r="M24" s="73">
        <v>5</v>
      </c>
      <c r="N24" s="75" t="s">
        <v>1401</v>
      </c>
      <c r="O24" s="76" t="s">
        <v>1402</v>
      </c>
    </row>
    <row r="25" spans="1:15" ht="24.95" customHeight="1" x14ac:dyDescent="0.2">
      <c r="A25" s="67">
        <v>124</v>
      </c>
      <c r="B25" s="72" t="s">
        <v>1246</v>
      </c>
      <c r="C25" s="73">
        <v>54</v>
      </c>
      <c r="D25" s="73">
        <v>543</v>
      </c>
      <c r="E25" s="74" t="s">
        <v>1397</v>
      </c>
      <c r="F25" s="73">
        <v>11</v>
      </c>
      <c r="G25" s="73" t="s">
        <v>1127</v>
      </c>
      <c r="H25" s="73" t="s">
        <v>1429</v>
      </c>
      <c r="I25" s="73" t="s">
        <v>1142</v>
      </c>
      <c r="J25" s="73" t="s">
        <v>1197</v>
      </c>
      <c r="K25" s="73" t="s">
        <v>1430</v>
      </c>
      <c r="L25" s="73" t="s">
        <v>1400</v>
      </c>
      <c r="M25" s="73">
        <v>5</v>
      </c>
      <c r="N25" s="75" t="s">
        <v>1401</v>
      </c>
      <c r="O25" s="76" t="s">
        <v>1402</v>
      </c>
    </row>
    <row r="26" spans="1:15" ht="24.95" customHeight="1" x14ac:dyDescent="0.2">
      <c r="A26" s="67">
        <v>126</v>
      </c>
      <c r="B26" s="72" t="s">
        <v>1474</v>
      </c>
      <c r="C26" s="73">
        <v>54</v>
      </c>
      <c r="D26" s="73">
        <v>863</v>
      </c>
      <c r="E26" s="74" t="s">
        <v>1397</v>
      </c>
      <c r="F26" s="73">
        <v>5</v>
      </c>
      <c r="G26" s="73" t="s">
        <v>1115</v>
      </c>
      <c r="H26" s="73" t="s">
        <v>1436</v>
      </c>
      <c r="I26" s="73" t="s">
        <v>1124</v>
      </c>
      <c r="J26" s="73" t="s">
        <v>1197</v>
      </c>
      <c r="K26" s="73" t="s">
        <v>1419</v>
      </c>
      <c r="L26" s="73" t="s">
        <v>1420</v>
      </c>
      <c r="M26" s="73">
        <v>5</v>
      </c>
      <c r="N26" s="75" t="s">
        <v>1401</v>
      </c>
      <c r="O26" s="76" t="s">
        <v>1402</v>
      </c>
    </row>
    <row r="27" spans="1:15" ht="24.95" customHeight="1" x14ac:dyDescent="0.2">
      <c r="A27" s="67">
        <v>133</v>
      </c>
      <c r="B27" s="72" t="s">
        <v>1476</v>
      </c>
      <c r="C27" s="73">
        <v>54</v>
      </c>
      <c r="D27" s="73">
        <v>211</v>
      </c>
      <c r="E27" s="74" t="s">
        <v>1417</v>
      </c>
      <c r="F27" s="73">
        <v>4</v>
      </c>
      <c r="G27" s="73" t="s">
        <v>1112</v>
      </c>
      <c r="H27" s="73" t="s">
        <v>1425</v>
      </c>
      <c r="I27" s="73" t="s">
        <v>1116</v>
      </c>
      <c r="J27" s="73" t="s">
        <v>1197</v>
      </c>
      <c r="K27" s="73" t="s">
        <v>1430</v>
      </c>
      <c r="L27" s="73" t="s">
        <v>1400</v>
      </c>
      <c r="M27" s="73">
        <v>5</v>
      </c>
      <c r="N27" s="75" t="s">
        <v>1426</v>
      </c>
      <c r="O27" s="76" t="s">
        <v>1424</v>
      </c>
    </row>
    <row r="28" spans="1:15" ht="24.95" customHeight="1" x14ac:dyDescent="0.2">
      <c r="A28" s="67">
        <v>136</v>
      </c>
      <c r="B28" s="72" t="s">
        <v>1256</v>
      </c>
      <c r="C28" s="73">
        <v>54</v>
      </c>
      <c r="D28" s="73">
        <v>813</v>
      </c>
      <c r="E28" s="74" t="s">
        <v>1397</v>
      </c>
      <c r="F28" s="73">
        <v>3</v>
      </c>
      <c r="G28" s="73" t="s">
        <v>1107</v>
      </c>
      <c r="H28" s="73" t="s">
        <v>1477</v>
      </c>
      <c r="I28" s="73" t="s">
        <v>1166</v>
      </c>
      <c r="J28" s="73" t="s">
        <v>1197</v>
      </c>
      <c r="K28" s="73" t="s">
        <v>1399</v>
      </c>
      <c r="L28" s="73" t="s">
        <v>1400</v>
      </c>
      <c r="M28" s="73">
        <v>5</v>
      </c>
      <c r="N28" s="75" t="s">
        <v>1478</v>
      </c>
      <c r="O28" s="76" t="s">
        <v>1424</v>
      </c>
    </row>
    <row r="29" spans="1:15" ht="24.95" customHeight="1" x14ac:dyDescent="0.2">
      <c r="A29" s="67">
        <v>137</v>
      </c>
      <c r="B29" s="72" t="s">
        <v>1479</v>
      </c>
      <c r="C29" s="73">
        <v>54</v>
      </c>
      <c r="D29" s="73">
        <v>725</v>
      </c>
      <c r="E29" s="74" t="s">
        <v>1417</v>
      </c>
      <c r="F29" s="73">
        <v>1</v>
      </c>
      <c r="G29" s="73" t="s">
        <v>1092</v>
      </c>
      <c r="H29" s="73" t="s">
        <v>1180</v>
      </c>
      <c r="I29" s="73" t="s">
        <v>1093</v>
      </c>
      <c r="J29" s="73" t="s">
        <v>1197</v>
      </c>
      <c r="K29" s="73" t="s">
        <v>1433</v>
      </c>
      <c r="L29" s="73" t="s">
        <v>1400</v>
      </c>
      <c r="M29" s="73">
        <v>5</v>
      </c>
      <c r="N29" s="75" t="s">
        <v>1423</v>
      </c>
      <c r="O29" s="76" t="s">
        <v>1424</v>
      </c>
    </row>
    <row r="30" spans="1:15" ht="24.95" customHeight="1" x14ac:dyDescent="0.2">
      <c r="A30" s="67">
        <v>138</v>
      </c>
      <c r="B30" s="72" t="s">
        <v>1257</v>
      </c>
      <c r="C30" s="73">
        <v>54</v>
      </c>
      <c r="D30" s="73">
        <v>544</v>
      </c>
      <c r="E30" s="74" t="s">
        <v>1408</v>
      </c>
      <c r="F30" s="73">
        <v>5</v>
      </c>
      <c r="G30" s="73" t="s">
        <v>1115</v>
      </c>
      <c r="H30" s="73" t="s">
        <v>1440</v>
      </c>
      <c r="I30" s="73" t="s">
        <v>1120</v>
      </c>
      <c r="J30" s="73" t="s">
        <v>1197</v>
      </c>
      <c r="K30" s="73" t="s">
        <v>1430</v>
      </c>
      <c r="L30" s="73" t="s">
        <v>1400</v>
      </c>
      <c r="M30" s="73">
        <v>5</v>
      </c>
      <c r="N30" s="75" t="s">
        <v>1401</v>
      </c>
      <c r="O30" s="76" t="s">
        <v>1402</v>
      </c>
    </row>
    <row r="31" spans="1:15" ht="24.95" customHeight="1" x14ac:dyDescent="0.2">
      <c r="A31" s="67">
        <v>139</v>
      </c>
      <c r="B31" s="72" t="s">
        <v>1259</v>
      </c>
      <c r="C31" s="73">
        <v>54</v>
      </c>
      <c r="D31" s="73">
        <v>815</v>
      </c>
      <c r="E31" s="74" t="s">
        <v>1397</v>
      </c>
      <c r="F31" s="73">
        <v>19</v>
      </c>
      <c r="G31" s="73" t="s">
        <v>1143</v>
      </c>
      <c r="H31" s="73" t="s">
        <v>1480</v>
      </c>
      <c r="I31" s="73" t="s">
        <v>1159</v>
      </c>
      <c r="J31" s="73" t="s">
        <v>1197</v>
      </c>
      <c r="K31" s="73" t="s">
        <v>1481</v>
      </c>
      <c r="L31" s="73" t="s">
        <v>1400</v>
      </c>
      <c r="M31" s="73">
        <v>5</v>
      </c>
      <c r="N31" s="75" t="s">
        <v>1401</v>
      </c>
      <c r="O31" s="76" t="s">
        <v>1402</v>
      </c>
    </row>
    <row r="32" spans="1:15" ht="24.95" customHeight="1" x14ac:dyDescent="0.2">
      <c r="A32" s="67">
        <v>141</v>
      </c>
      <c r="B32" s="72" t="s">
        <v>1483</v>
      </c>
      <c r="C32" s="73">
        <v>54</v>
      </c>
      <c r="D32" s="73">
        <v>720</v>
      </c>
      <c r="E32" s="74" t="s">
        <v>1408</v>
      </c>
      <c r="F32" s="73">
        <v>1</v>
      </c>
      <c r="G32" s="73" t="s">
        <v>1092</v>
      </c>
      <c r="H32" s="73" t="s">
        <v>1180</v>
      </c>
      <c r="I32" s="73" t="s">
        <v>1093</v>
      </c>
      <c r="J32" s="73" t="s">
        <v>1197</v>
      </c>
      <c r="K32" s="73" t="s">
        <v>1433</v>
      </c>
      <c r="L32" s="73" t="s">
        <v>1400</v>
      </c>
      <c r="M32" s="73">
        <v>5</v>
      </c>
      <c r="N32" s="75" t="s">
        <v>1423</v>
      </c>
      <c r="O32" s="76" t="s">
        <v>1424</v>
      </c>
    </row>
    <row r="33" spans="1:15" ht="24.95" customHeight="1" x14ac:dyDescent="0.2">
      <c r="A33" s="67">
        <v>145</v>
      </c>
      <c r="B33" s="72" t="s">
        <v>1484</v>
      </c>
      <c r="C33" s="73">
        <v>54</v>
      </c>
      <c r="D33" s="73">
        <v>724</v>
      </c>
      <c r="E33" s="74" t="s">
        <v>1397</v>
      </c>
      <c r="F33" s="73">
        <v>1</v>
      </c>
      <c r="G33" s="73" t="s">
        <v>1092</v>
      </c>
      <c r="H33" s="73" t="s">
        <v>1485</v>
      </c>
      <c r="I33" s="73" t="s">
        <v>1101</v>
      </c>
      <c r="J33" s="73" t="s">
        <v>1197</v>
      </c>
      <c r="K33" s="73" t="s">
        <v>1433</v>
      </c>
      <c r="L33" s="73" t="s">
        <v>1400</v>
      </c>
      <c r="M33" s="73">
        <v>5</v>
      </c>
      <c r="N33" s="75" t="s">
        <v>1423</v>
      </c>
      <c r="O33" s="76" t="s">
        <v>1424</v>
      </c>
    </row>
    <row r="34" spans="1:15" ht="24.95" customHeight="1" x14ac:dyDescent="0.2">
      <c r="A34" s="67">
        <v>148</v>
      </c>
      <c r="B34" s="72" t="s">
        <v>1486</v>
      </c>
      <c r="C34" s="73">
        <v>54</v>
      </c>
      <c r="D34" s="73">
        <v>810</v>
      </c>
      <c r="E34" s="74" t="s">
        <v>1397</v>
      </c>
      <c r="F34" s="73">
        <v>19</v>
      </c>
      <c r="G34" s="73" t="s">
        <v>1143</v>
      </c>
      <c r="H34" s="73" t="s">
        <v>1487</v>
      </c>
      <c r="I34" s="73" t="s">
        <v>1158</v>
      </c>
      <c r="J34" s="73" t="s">
        <v>1197</v>
      </c>
      <c r="K34" s="73" t="s">
        <v>1430</v>
      </c>
      <c r="L34" s="73" t="s">
        <v>1400</v>
      </c>
      <c r="M34" s="73">
        <v>5</v>
      </c>
      <c r="N34" s="75" t="s">
        <v>1401</v>
      </c>
      <c r="O34" s="76" t="s">
        <v>1402</v>
      </c>
    </row>
    <row r="35" spans="1:15" ht="24.95" customHeight="1" x14ac:dyDescent="0.2">
      <c r="A35" s="67">
        <v>150</v>
      </c>
      <c r="B35" s="72" t="s">
        <v>1263</v>
      </c>
      <c r="C35" s="73">
        <v>54</v>
      </c>
      <c r="D35" s="73">
        <v>581</v>
      </c>
      <c r="E35" s="74" t="s">
        <v>1397</v>
      </c>
      <c r="F35" s="73">
        <v>20</v>
      </c>
      <c r="G35" s="73" t="s">
        <v>1145</v>
      </c>
      <c r="H35" s="73" t="s">
        <v>1488</v>
      </c>
      <c r="I35" s="73" t="s">
        <v>1164</v>
      </c>
      <c r="J35" s="73" t="s">
        <v>1197</v>
      </c>
      <c r="K35" s="73" t="s">
        <v>1419</v>
      </c>
      <c r="L35" s="73" t="s">
        <v>1489</v>
      </c>
      <c r="M35" s="73">
        <v>5</v>
      </c>
      <c r="N35" s="75" t="s">
        <v>1490</v>
      </c>
      <c r="O35" s="76" t="s">
        <v>1407</v>
      </c>
    </row>
    <row r="36" spans="1:15" ht="24.95" customHeight="1" x14ac:dyDescent="0.2">
      <c r="A36" s="67">
        <v>157</v>
      </c>
      <c r="B36" s="72" t="s">
        <v>1491</v>
      </c>
      <c r="C36" s="73">
        <v>54</v>
      </c>
      <c r="D36" s="73">
        <v>481</v>
      </c>
      <c r="E36" s="74" t="s">
        <v>1408</v>
      </c>
      <c r="F36" s="73">
        <v>7</v>
      </c>
      <c r="G36" s="73" t="s">
        <v>1119</v>
      </c>
      <c r="H36" s="73" t="s">
        <v>1452</v>
      </c>
      <c r="I36" s="73" t="s">
        <v>1132</v>
      </c>
      <c r="J36" s="73" t="s">
        <v>1197</v>
      </c>
      <c r="K36" s="73" t="s">
        <v>1430</v>
      </c>
      <c r="L36" s="73" t="s">
        <v>1492</v>
      </c>
      <c r="M36" s="73">
        <v>5</v>
      </c>
      <c r="N36" s="75" t="s">
        <v>1445</v>
      </c>
      <c r="O36" s="76" t="s">
        <v>1402</v>
      </c>
    </row>
    <row r="37" spans="1:15" ht="24.95" customHeight="1" x14ac:dyDescent="0.2">
      <c r="A37" s="67">
        <v>159</v>
      </c>
      <c r="B37" s="72" t="s">
        <v>1493</v>
      </c>
      <c r="C37" s="73">
        <v>54</v>
      </c>
      <c r="D37" s="73">
        <v>544</v>
      </c>
      <c r="E37" s="74" t="s">
        <v>1417</v>
      </c>
      <c r="F37" s="73">
        <v>5</v>
      </c>
      <c r="G37" s="73" t="s">
        <v>1115</v>
      </c>
      <c r="H37" s="73" t="s">
        <v>1440</v>
      </c>
      <c r="I37" s="73" t="s">
        <v>1120</v>
      </c>
      <c r="J37" s="73" t="s">
        <v>1197</v>
      </c>
      <c r="K37" s="73" t="s">
        <v>1430</v>
      </c>
      <c r="L37" s="73" t="s">
        <v>1400</v>
      </c>
      <c r="M37" s="73">
        <v>5</v>
      </c>
      <c r="N37" s="75" t="s">
        <v>1401</v>
      </c>
      <c r="O37" s="76" t="s">
        <v>1402</v>
      </c>
    </row>
    <row r="38" spans="1:15" ht="24.95" customHeight="1" x14ac:dyDescent="0.2">
      <c r="A38" s="67">
        <v>161</v>
      </c>
      <c r="B38" s="72" t="s">
        <v>1494</v>
      </c>
      <c r="C38" s="73">
        <v>54</v>
      </c>
      <c r="D38" s="73">
        <v>521</v>
      </c>
      <c r="E38" s="74" t="s">
        <v>1417</v>
      </c>
      <c r="F38" s="73">
        <v>5</v>
      </c>
      <c r="G38" s="73" t="s">
        <v>1115</v>
      </c>
      <c r="H38" s="73" t="s">
        <v>1436</v>
      </c>
      <c r="I38" s="73" t="s">
        <v>1124</v>
      </c>
      <c r="J38" s="73" t="s">
        <v>1197</v>
      </c>
      <c r="K38" s="73" t="s">
        <v>1415</v>
      </c>
      <c r="L38" s="73" t="s">
        <v>1400</v>
      </c>
      <c r="M38" s="73">
        <v>5</v>
      </c>
      <c r="N38" s="75" t="s">
        <v>1401</v>
      </c>
      <c r="O38" s="76" t="s">
        <v>1402</v>
      </c>
    </row>
    <row r="39" spans="1:15" ht="24.95" customHeight="1" x14ac:dyDescent="0.2">
      <c r="A39" s="67">
        <v>169</v>
      </c>
      <c r="B39" s="72" t="s">
        <v>1270</v>
      </c>
      <c r="C39" s="73">
        <v>54</v>
      </c>
      <c r="D39" s="73">
        <v>211</v>
      </c>
      <c r="E39" s="74" t="s">
        <v>1414</v>
      </c>
      <c r="F39" s="73">
        <v>4</v>
      </c>
      <c r="G39" s="73" t="s">
        <v>1112</v>
      </c>
      <c r="H39" s="73" t="s">
        <v>1425</v>
      </c>
      <c r="I39" s="73" t="s">
        <v>1116</v>
      </c>
      <c r="J39" s="73" t="s">
        <v>1197</v>
      </c>
      <c r="K39" s="73" t="s">
        <v>1495</v>
      </c>
      <c r="L39" s="73" t="s">
        <v>1400</v>
      </c>
      <c r="M39" s="73">
        <v>5</v>
      </c>
      <c r="N39" s="75" t="s">
        <v>1496</v>
      </c>
      <c r="O39" s="76" t="s">
        <v>1424</v>
      </c>
    </row>
    <row r="40" spans="1:15" ht="24.95" customHeight="1" x14ac:dyDescent="0.2">
      <c r="A40" s="67">
        <v>171</v>
      </c>
      <c r="B40" s="72" t="s">
        <v>1271</v>
      </c>
      <c r="C40" s="73">
        <v>54</v>
      </c>
      <c r="D40" s="73">
        <v>543</v>
      </c>
      <c r="E40" s="74" t="s">
        <v>1408</v>
      </c>
      <c r="F40" s="73">
        <v>8</v>
      </c>
      <c r="G40" s="73" t="s">
        <v>1121</v>
      </c>
      <c r="H40" s="73" t="s">
        <v>1398</v>
      </c>
      <c r="I40" s="73" t="s">
        <v>1134</v>
      </c>
      <c r="J40" s="73" t="s">
        <v>1197</v>
      </c>
      <c r="K40" s="73" t="s">
        <v>1399</v>
      </c>
      <c r="L40" s="73" t="s">
        <v>1400</v>
      </c>
      <c r="M40" s="73">
        <v>5</v>
      </c>
      <c r="N40" s="75" t="s">
        <v>1401</v>
      </c>
      <c r="O40" s="76" t="s">
        <v>1402</v>
      </c>
    </row>
    <row r="41" spans="1:15" ht="24.95" customHeight="1" x14ac:dyDescent="0.2">
      <c r="A41" s="67">
        <v>172</v>
      </c>
      <c r="B41" s="72" t="s">
        <v>1497</v>
      </c>
      <c r="C41" s="73">
        <v>54</v>
      </c>
      <c r="D41" s="73">
        <v>212</v>
      </c>
      <c r="E41" s="74" t="s">
        <v>1417</v>
      </c>
      <c r="F41" s="73">
        <v>4</v>
      </c>
      <c r="G41" s="73" t="s">
        <v>1112</v>
      </c>
      <c r="H41" s="73" t="s">
        <v>1427</v>
      </c>
      <c r="I41" s="73" t="s">
        <v>1171</v>
      </c>
      <c r="J41" s="73" t="s">
        <v>1197</v>
      </c>
      <c r="K41" s="73" t="s">
        <v>1415</v>
      </c>
      <c r="L41" s="73" t="s">
        <v>1400</v>
      </c>
      <c r="M41" s="73">
        <v>5</v>
      </c>
      <c r="N41" s="75" t="s">
        <v>1496</v>
      </c>
      <c r="O41" s="76" t="s">
        <v>1424</v>
      </c>
    </row>
    <row r="42" spans="1:15" ht="24.95" customHeight="1" x14ac:dyDescent="0.2">
      <c r="A42" s="67">
        <v>173</v>
      </c>
      <c r="B42" s="72" t="s">
        <v>1272</v>
      </c>
      <c r="C42" s="73">
        <v>54</v>
      </c>
      <c r="D42" s="73">
        <v>723</v>
      </c>
      <c r="E42" s="74" t="s">
        <v>1408</v>
      </c>
      <c r="F42" s="73">
        <v>1</v>
      </c>
      <c r="G42" s="73" t="s">
        <v>1092</v>
      </c>
      <c r="H42" s="73" t="s">
        <v>1180</v>
      </c>
      <c r="I42" s="73" t="s">
        <v>1093</v>
      </c>
      <c r="J42" s="73" t="s">
        <v>1197</v>
      </c>
      <c r="K42" s="73" t="s">
        <v>1419</v>
      </c>
      <c r="L42" s="73" t="s">
        <v>1420</v>
      </c>
      <c r="M42" s="73">
        <v>5</v>
      </c>
      <c r="N42" s="75" t="s">
        <v>1423</v>
      </c>
      <c r="O42" s="76" t="s">
        <v>1424</v>
      </c>
    </row>
    <row r="43" spans="1:15" ht="24.95" customHeight="1" x14ac:dyDescent="0.2">
      <c r="A43" s="67">
        <v>174</v>
      </c>
      <c r="B43" s="72" t="s">
        <v>1498</v>
      </c>
      <c r="C43" s="73">
        <v>54</v>
      </c>
      <c r="D43" s="73">
        <v>723</v>
      </c>
      <c r="E43" s="74" t="s">
        <v>1417</v>
      </c>
      <c r="F43" s="73">
        <v>1</v>
      </c>
      <c r="G43" s="73" t="s">
        <v>1092</v>
      </c>
      <c r="H43" s="73" t="s">
        <v>1180</v>
      </c>
      <c r="I43" s="73" t="s">
        <v>1093</v>
      </c>
      <c r="J43" s="73" t="s">
        <v>1197</v>
      </c>
      <c r="K43" s="73" t="s">
        <v>1419</v>
      </c>
      <c r="L43" s="73" t="s">
        <v>1420</v>
      </c>
      <c r="M43" s="73">
        <v>5</v>
      </c>
      <c r="N43" s="75" t="s">
        <v>1423</v>
      </c>
      <c r="O43" s="76" t="s">
        <v>1424</v>
      </c>
    </row>
    <row r="44" spans="1:15" ht="24.95" customHeight="1" x14ac:dyDescent="0.2">
      <c r="A44" s="67">
        <v>175</v>
      </c>
      <c r="B44" s="72" t="s">
        <v>1499</v>
      </c>
      <c r="C44" s="73">
        <v>54</v>
      </c>
      <c r="D44" s="73">
        <v>215</v>
      </c>
      <c r="E44" s="74" t="s">
        <v>1397</v>
      </c>
      <c r="F44" s="73">
        <v>4</v>
      </c>
      <c r="G44" s="73" t="s">
        <v>1112</v>
      </c>
      <c r="H44" s="73" t="s">
        <v>1427</v>
      </c>
      <c r="I44" s="73" t="s">
        <v>1171</v>
      </c>
      <c r="J44" s="73" t="s">
        <v>1197</v>
      </c>
      <c r="K44" s="73" t="s">
        <v>1430</v>
      </c>
      <c r="L44" s="73" t="s">
        <v>1400</v>
      </c>
      <c r="M44" s="73">
        <v>4</v>
      </c>
      <c r="N44" s="75" t="s">
        <v>1426</v>
      </c>
      <c r="O44" s="76" t="s">
        <v>1424</v>
      </c>
    </row>
    <row r="45" spans="1:15" ht="24.95" customHeight="1" x14ac:dyDescent="0.2">
      <c r="A45" s="67">
        <v>176</v>
      </c>
      <c r="B45" s="72" t="s">
        <v>1500</v>
      </c>
      <c r="C45" s="73">
        <v>54</v>
      </c>
      <c r="D45" s="73">
        <v>725</v>
      </c>
      <c r="E45" s="74" t="s">
        <v>1414</v>
      </c>
      <c r="F45" s="73">
        <v>1</v>
      </c>
      <c r="G45" s="73" t="s">
        <v>1092</v>
      </c>
      <c r="H45" s="73" t="s">
        <v>1180</v>
      </c>
      <c r="I45" s="73" t="s">
        <v>1093</v>
      </c>
      <c r="J45" s="73" t="s">
        <v>1197</v>
      </c>
      <c r="K45" s="73" t="s">
        <v>1433</v>
      </c>
      <c r="L45" s="73" t="s">
        <v>1400</v>
      </c>
      <c r="M45" s="73">
        <v>5</v>
      </c>
      <c r="N45" s="75" t="s">
        <v>1423</v>
      </c>
      <c r="O45" s="76" t="s">
        <v>1424</v>
      </c>
    </row>
    <row r="46" spans="1:15" ht="24.95" customHeight="1" x14ac:dyDescent="0.2">
      <c r="A46" s="67">
        <v>177</v>
      </c>
      <c r="B46" s="72" t="s">
        <v>1501</v>
      </c>
      <c r="C46" s="73">
        <v>54</v>
      </c>
      <c r="D46" s="73">
        <v>723</v>
      </c>
      <c r="E46" s="74" t="s">
        <v>1397</v>
      </c>
      <c r="F46" s="73">
        <v>1</v>
      </c>
      <c r="G46" s="73" t="s">
        <v>1092</v>
      </c>
      <c r="H46" s="73" t="s">
        <v>1180</v>
      </c>
      <c r="I46" s="73" t="s">
        <v>1093</v>
      </c>
      <c r="J46" s="73" t="s">
        <v>1197</v>
      </c>
      <c r="K46" s="73" t="s">
        <v>1433</v>
      </c>
      <c r="L46" s="73" t="s">
        <v>1400</v>
      </c>
      <c r="M46" s="73">
        <v>5</v>
      </c>
      <c r="N46" s="75" t="s">
        <v>1423</v>
      </c>
      <c r="O46" s="76" t="s">
        <v>1424</v>
      </c>
    </row>
    <row r="47" spans="1:15" ht="24.95" customHeight="1" x14ac:dyDescent="0.2">
      <c r="A47" s="67">
        <v>178</v>
      </c>
      <c r="B47" s="72" t="s">
        <v>1502</v>
      </c>
      <c r="C47" s="73">
        <v>54</v>
      </c>
      <c r="D47" s="73">
        <v>725</v>
      </c>
      <c r="E47" s="74" t="s">
        <v>1442</v>
      </c>
      <c r="F47" s="73">
        <v>1</v>
      </c>
      <c r="G47" s="73" t="s">
        <v>1092</v>
      </c>
      <c r="H47" s="73" t="s">
        <v>1180</v>
      </c>
      <c r="I47" s="73" t="s">
        <v>1093</v>
      </c>
      <c r="J47" s="73" t="s">
        <v>1197</v>
      </c>
      <c r="K47" s="73" t="s">
        <v>1433</v>
      </c>
      <c r="L47" s="73" t="s">
        <v>1400</v>
      </c>
      <c r="M47" s="73">
        <v>5</v>
      </c>
      <c r="N47" s="75" t="s">
        <v>1423</v>
      </c>
      <c r="O47" s="76" t="s">
        <v>1424</v>
      </c>
    </row>
    <row r="48" spans="1:15" ht="24.95" customHeight="1" x14ac:dyDescent="0.2">
      <c r="A48" s="67">
        <v>182</v>
      </c>
      <c r="B48" s="72" t="s">
        <v>1503</v>
      </c>
      <c r="C48" s="73">
        <v>54</v>
      </c>
      <c r="D48" s="73">
        <v>761</v>
      </c>
      <c r="E48" s="74" t="s">
        <v>1397</v>
      </c>
      <c r="F48" s="73">
        <v>2</v>
      </c>
      <c r="G48" s="73" t="s">
        <v>1100</v>
      </c>
      <c r="H48" s="73" t="s">
        <v>1455</v>
      </c>
      <c r="I48" s="73" t="s">
        <v>1108</v>
      </c>
      <c r="J48" s="73" t="s">
        <v>1197</v>
      </c>
      <c r="K48" s="73" t="s">
        <v>1504</v>
      </c>
      <c r="L48" s="73" t="s">
        <v>1400</v>
      </c>
      <c r="M48" s="73">
        <v>5</v>
      </c>
      <c r="N48" s="75" t="s">
        <v>1505</v>
      </c>
      <c r="O48" s="76" t="s">
        <v>1424</v>
      </c>
    </row>
    <row r="49" spans="1:15" ht="24.95" customHeight="1" x14ac:dyDescent="0.2">
      <c r="A49" s="67">
        <v>185</v>
      </c>
      <c r="B49" s="72" t="s">
        <v>1506</v>
      </c>
      <c r="C49" s="73">
        <v>54</v>
      </c>
      <c r="D49" s="73">
        <v>726</v>
      </c>
      <c r="E49" s="74" t="s">
        <v>1414</v>
      </c>
      <c r="F49" s="73">
        <v>1</v>
      </c>
      <c r="G49" s="73" t="s">
        <v>1092</v>
      </c>
      <c r="H49" s="73" t="s">
        <v>1180</v>
      </c>
      <c r="I49" s="73" t="s">
        <v>1093</v>
      </c>
      <c r="J49" s="73" t="s">
        <v>1197</v>
      </c>
      <c r="K49" s="73" t="s">
        <v>1507</v>
      </c>
      <c r="L49" s="73" t="s">
        <v>1400</v>
      </c>
      <c r="M49" s="73">
        <v>5</v>
      </c>
      <c r="N49" s="75" t="s">
        <v>1423</v>
      </c>
      <c r="O49" s="76" t="s">
        <v>1424</v>
      </c>
    </row>
    <row r="50" spans="1:15" ht="24.95" customHeight="1" x14ac:dyDescent="0.2">
      <c r="A50" s="67">
        <v>187</v>
      </c>
      <c r="B50" s="72" t="s">
        <v>1508</v>
      </c>
      <c r="C50" s="73">
        <v>54</v>
      </c>
      <c r="D50" s="73">
        <v>140</v>
      </c>
      <c r="E50" s="74" t="s">
        <v>1397</v>
      </c>
      <c r="F50" s="73">
        <v>3</v>
      </c>
      <c r="G50" s="73" t="s">
        <v>1107</v>
      </c>
      <c r="H50" s="73" t="s">
        <v>1509</v>
      </c>
      <c r="I50" s="73" t="s">
        <v>1113</v>
      </c>
      <c r="J50" s="73" t="s">
        <v>1197</v>
      </c>
      <c r="K50" s="73" t="s">
        <v>1495</v>
      </c>
      <c r="L50" s="73" t="s">
        <v>1400</v>
      </c>
      <c r="M50" s="73">
        <v>5</v>
      </c>
      <c r="N50" s="75" t="s">
        <v>1426</v>
      </c>
      <c r="O50" s="76" t="s">
        <v>1424</v>
      </c>
    </row>
    <row r="51" spans="1:15" ht="24.95" customHeight="1" x14ac:dyDescent="0.2">
      <c r="A51" s="67">
        <v>191</v>
      </c>
      <c r="B51" s="72" t="s">
        <v>1510</v>
      </c>
      <c r="C51" s="73">
        <v>54</v>
      </c>
      <c r="D51" s="73">
        <v>720</v>
      </c>
      <c r="E51" s="74" t="s">
        <v>1417</v>
      </c>
      <c r="F51" s="73">
        <v>1</v>
      </c>
      <c r="G51" s="73" t="s">
        <v>1092</v>
      </c>
      <c r="H51" s="73" t="s">
        <v>1180</v>
      </c>
      <c r="I51" s="73" t="s">
        <v>1093</v>
      </c>
      <c r="J51" s="73" t="s">
        <v>1197</v>
      </c>
      <c r="K51" s="73" t="s">
        <v>1433</v>
      </c>
      <c r="L51" s="73" t="s">
        <v>1400</v>
      </c>
      <c r="M51" s="73">
        <v>5</v>
      </c>
      <c r="N51" s="75" t="s">
        <v>1423</v>
      </c>
      <c r="O51" s="76" t="s">
        <v>1424</v>
      </c>
    </row>
    <row r="52" spans="1:15" ht="24.95" customHeight="1" x14ac:dyDescent="0.2">
      <c r="A52" s="67">
        <v>194</v>
      </c>
      <c r="B52" s="72" t="s">
        <v>1278</v>
      </c>
      <c r="C52" s="73">
        <v>54</v>
      </c>
      <c r="D52" s="73">
        <v>841</v>
      </c>
      <c r="E52" s="74" t="s">
        <v>1397</v>
      </c>
      <c r="F52" s="73">
        <v>13</v>
      </c>
      <c r="G52" s="73" t="s">
        <v>1131</v>
      </c>
      <c r="H52" s="73" t="s">
        <v>1421</v>
      </c>
      <c r="I52" s="73" t="s">
        <v>1150</v>
      </c>
      <c r="J52" s="73" t="s">
        <v>1197</v>
      </c>
      <c r="K52" s="73" t="s">
        <v>1399</v>
      </c>
      <c r="L52" s="73" t="s">
        <v>1400</v>
      </c>
      <c r="M52" s="73">
        <v>5</v>
      </c>
      <c r="N52" s="75" t="s">
        <v>1422</v>
      </c>
      <c r="O52" s="76" t="s">
        <v>1402</v>
      </c>
    </row>
    <row r="53" spans="1:15" ht="24.95" customHeight="1" x14ac:dyDescent="0.2">
      <c r="A53" s="67">
        <v>198</v>
      </c>
      <c r="B53" s="72" t="s">
        <v>1511</v>
      </c>
      <c r="C53" s="73">
        <v>54</v>
      </c>
      <c r="D53" s="73">
        <v>213</v>
      </c>
      <c r="E53" s="74" t="s">
        <v>1397</v>
      </c>
      <c r="F53" s="73">
        <v>4</v>
      </c>
      <c r="G53" s="73" t="s">
        <v>1112</v>
      </c>
      <c r="H53" s="73" t="s">
        <v>1457</v>
      </c>
      <c r="I53" s="73" t="s">
        <v>1118</v>
      </c>
      <c r="J53" s="73" t="s">
        <v>1197</v>
      </c>
      <c r="K53" s="73" t="s">
        <v>1430</v>
      </c>
      <c r="L53" s="73" t="s">
        <v>1400</v>
      </c>
      <c r="M53" s="73">
        <v>5</v>
      </c>
      <c r="N53" s="75" t="s">
        <v>1496</v>
      </c>
      <c r="O53" s="76" t="s">
        <v>1424</v>
      </c>
    </row>
    <row r="54" spans="1:15" ht="24.95" customHeight="1" x14ac:dyDescent="0.2">
      <c r="A54" s="67">
        <v>204</v>
      </c>
      <c r="B54" s="72" t="s">
        <v>1282</v>
      </c>
      <c r="C54" s="73">
        <v>54</v>
      </c>
      <c r="D54" s="73">
        <v>582</v>
      </c>
      <c r="E54" s="74" t="s">
        <v>1408</v>
      </c>
      <c r="F54" s="73">
        <v>13</v>
      </c>
      <c r="G54" s="73" t="s">
        <v>1131</v>
      </c>
      <c r="H54" s="73" t="s">
        <v>1403</v>
      </c>
      <c r="I54" s="73" t="s">
        <v>1138</v>
      </c>
      <c r="J54" s="73" t="s">
        <v>1197</v>
      </c>
      <c r="K54" s="73" t="s">
        <v>1512</v>
      </c>
      <c r="L54" s="73" t="s">
        <v>1400</v>
      </c>
      <c r="M54" s="73">
        <v>5</v>
      </c>
      <c r="N54" s="75" t="s">
        <v>1422</v>
      </c>
      <c r="O54" s="76" t="s">
        <v>1402</v>
      </c>
    </row>
    <row r="55" spans="1:15" ht="24.95" customHeight="1" x14ac:dyDescent="0.2">
      <c r="A55" s="67">
        <v>207</v>
      </c>
      <c r="B55" s="72" t="s">
        <v>1513</v>
      </c>
      <c r="C55" s="73">
        <v>54</v>
      </c>
      <c r="D55" s="73">
        <v>863</v>
      </c>
      <c r="E55" s="74" t="s">
        <v>1408</v>
      </c>
      <c r="F55" s="73">
        <v>22</v>
      </c>
      <c r="G55" s="73" t="s">
        <v>1149</v>
      </c>
      <c r="H55" s="73" t="s">
        <v>1419</v>
      </c>
      <c r="I55" s="73" t="s">
        <v>1419</v>
      </c>
      <c r="J55" s="73" t="s">
        <v>1197</v>
      </c>
      <c r="K55" s="73" t="s">
        <v>1415</v>
      </c>
      <c r="L55" s="73" t="s">
        <v>1514</v>
      </c>
      <c r="M55" s="73">
        <v>5</v>
      </c>
      <c r="N55" s="75" t="s">
        <v>1515</v>
      </c>
      <c r="O55" s="76" t="s">
        <v>1516</v>
      </c>
    </row>
    <row r="56" spans="1:15" ht="24.95" customHeight="1" x14ac:dyDescent="0.2">
      <c r="A56" s="67">
        <v>564</v>
      </c>
      <c r="B56" s="72" t="s">
        <v>1517</v>
      </c>
      <c r="C56" s="73">
        <v>54</v>
      </c>
      <c r="D56" s="73">
        <v>863</v>
      </c>
      <c r="E56" s="74" t="s">
        <v>1417</v>
      </c>
      <c r="F56" s="73">
        <v>22</v>
      </c>
      <c r="G56" s="73" t="s">
        <v>1149</v>
      </c>
      <c r="H56" s="73" t="s">
        <v>1518</v>
      </c>
      <c r="I56" s="73" t="s">
        <v>1172</v>
      </c>
      <c r="J56" s="73" t="s">
        <v>1197</v>
      </c>
      <c r="K56" s="73" t="s">
        <v>1419</v>
      </c>
      <c r="L56" s="73" t="s">
        <v>1519</v>
      </c>
      <c r="M56" s="73">
        <v>5</v>
      </c>
      <c r="N56" s="75" t="s">
        <v>1515</v>
      </c>
      <c r="O56" s="76" t="s">
        <v>1516</v>
      </c>
    </row>
    <row r="57" spans="1:15" ht="24.95" customHeight="1" x14ac:dyDescent="0.2">
      <c r="A57" s="67">
        <v>217</v>
      </c>
      <c r="B57" s="72" t="s">
        <v>1522</v>
      </c>
      <c r="C57" s="73">
        <v>54</v>
      </c>
      <c r="D57" s="73">
        <v>812</v>
      </c>
      <c r="E57" s="74" t="s">
        <v>1397</v>
      </c>
      <c r="F57" s="73">
        <v>18</v>
      </c>
      <c r="G57" s="73" t="s">
        <v>1141</v>
      </c>
      <c r="H57" s="73" t="s">
        <v>1523</v>
      </c>
      <c r="I57" s="73" t="s">
        <v>1157</v>
      </c>
      <c r="J57" s="73" t="s">
        <v>1197</v>
      </c>
      <c r="K57" s="73" t="s">
        <v>1399</v>
      </c>
      <c r="L57" s="73" t="s">
        <v>1400</v>
      </c>
      <c r="M57" s="73">
        <v>5</v>
      </c>
      <c r="N57" s="75" t="s">
        <v>1401</v>
      </c>
      <c r="O57" s="76" t="s">
        <v>1402</v>
      </c>
    </row>
    <row r="58" spans="1:15" ht="24.95" customHeight="1" x14ac:dyDescent="0.2">
      <c r="A58" s="67">
        <v>218</v>
      </c>
      <c r="B58" s="72" t="s">
        <v>1524</v>
      </c>
      <c r="C58" s="73">
        <v>54</v>
      </c>
      <c r="D58" s="73">
        <v>347</v>
      </c>
      <c r="E58" s="74" t="s">
        <v>1397</v>
      </c>
      <c r="F58" s="73">
        <v>16</v>
      </c>
      <c r="G58" s="73" t="s">
        <v>1137</v>
      </c>
      <c r="H58" s="73" t="s">
        <v>1525</v>
      </c>
      <c r="I58" s="73" t="s">
        <v>1154</v>
      </c>
      <c r="J58" s="73" t="s">
        <v>1197</v>
      </c>
      <c r="K58" s="73" t="s">
        <v>1526</v>
      </c>
      <c r="L58" s="73" t="s">
        <v>1444</v>
      </c>
      <c r="M58" s="73">
        <v>5</v>
      </c>
      <c r="N58" s="75" t="s">
        <v>1401</v>
      </c>
      <c r="O58" s="76" t="s">
        <v>1402</v>
      </c>
    </row>
    <row r="59" spans="1:15" ht="24.95" customHeight="1" x14ac:dyDescent="0.2">
      <c r="A59" s="67">
        <v>222</v>
      </c>
      <c r="B59" s="72" t="s">
        <v>1527</v>
      </c>
      <c r="C59" s="73">
        <v>54</v>
      </c>
      <c r="D59" s="73">
        <v>481</v>
      </c>
      <c r="E59" s="74" t="s">
        <v>1417</v>
      </c>
      <c r="F59" s="73">
        <v>6</v>
      </c>
      <c r="G59" s="73" t="s">
        <v>1117</v>
      </c>
      <c r="H59" s="73" t="s">
        <v>1443</v>
      </c>
      <c r="I59" s="73" t="s">
        <v>1130</v>
      </c>
      <c r="J59" s="73" t="s">
        <v>1197</v>
      </c>
      <c r="K59" s="73" t="s">
        <v>1415</v>
      </c>
      <c r="L59" s="73" t="s">
        <v>1410</v>
      </c>
      <c r="M59" s="73">
        <v>5</v>
      </c>
      <c r="N59" s="75" t="s">
        <v>1445</v>
      </c>
      <c r="O59" s="76" t="s">
        <v>1402</v>
      </c>
    </row>
    <row r="60" spans="1:15" ht="24.95" customHeight="1" x14ac:dyDescent="0.2">
      <c r="A60" s="67">
        <v>224</v>
      </c>
      <c r="B60" s="72" t="s">
        <v>1528</v>
      </c>
      <c r="C60" s="73">
        <v>54</v>
      </c>
      <c r="D60" s="73">
        <v>481</v>
      </c>
      <c r="E60" s="74" t="s">
        <v>1482</v>
      </c>
      <c r="F60" s="73">
        <v>7</v>
      </c>
      <c r="G60" s="73" t="s">
        <v>1119</v>
      </c>
      <c r="H60" s="73" t="s">
        <v>1452</v>
      </c>
      <c r="I60" s="73" t="s">
        <v>1132</v>
      </c>
      <c r="J60" s="73" t="s">
        <v>1197</v>
      </c>
      <c r="K60" s="73" t="s">
        <v>1415</v>
      </c>
      <c r="L60" s="73" t="s">
        <v>1410</v>
      </c>
      <c r="M60" s="73">
        <v>5</v>
      </c>
      <c r="N60" s="75" t="s">
        <v>1445</v>
      </c>
      <c r="O60" s="76" t="s">
        <v>1402</v>
      </c>
    </row>
    <row r="61" spans="1:15" ht="24.95" customHeight="1" x14ac:dyDescent="0.2">
      <c r="A61" s="67">
        <v>235</v>
      </c>
      <c r="B61" s="72" t="s">
        <v>1529</v>
      </c>
      <c r="C61" s="73">
        <v>54</v>
      </c>
      <c r="D61" s="73">
        <v>346</v>
      </c>
      <c r="E61" s="74" t="s">
        <v>1417</v>
      </c>
      <c r="F61" s="73">
        <v>16</v>
      </c>
      <c r="G61" s="73" t="s">
        <v>1137</v>
      </c>
      <c r="H61" s="73" t="s">
        <v>1525</v>
      </c>
      <c r="I61" s="73" t="s">
        <v>1154</v>
      </c>
      <c r="J61" s="73" t="s">
        <v>1197</v>
      </c>
      <c r="K61" s="73" t="s">
        <v>1399</v>
      </c>
      <c r="L61" s="73" t="s">
        <v>1444</v>
      </c>
      <c r="M61" s="73">
        <v>5</v>
      </c>
      <c r="N61" s="75" t="s">
        <v>1401</v>
      </c>
      <c r="O61" s="76" t="s">
        <v>1402</v>
      </c>
    </row>
    <row r="62" spans="1:15" ht="24.95" customHeight="1" x14ac:dyDescent="0.2">
      <c r="A62" s="67">
        <v>236</v>
      </c>
      <c r="B62" s="72" t="s">
        <v>1530</v>
      </c>
      <c r="C62" s="73">
        <v>54</v>
      </c>
      <c r="D62" s="73">
        <v>482</v>
      </c>
      <c r="E62" s="74" t="s">
        <v>1397</v>
      </c>
      <c r="F62" s="73">
        <v>7</v>
      </c>
      <c r="G62" s="73" t="s">
        <v>1119</v>
      </c>
      <c r="H62" s="73" t="s">
        <v>1452</v>
      </c>
      <c r="I62" s="73" t="s">
        <v>1132</v>
      </c>
      <c r="J62" s="73" t="s">
        <v>1197</v>
      </c>
      <c r="K62" s="73" t="s">
        <v>1399</v>
      </c>
      <c r="L62" s="73" t="s">
        <v>1410</v>
      </c>
      <c r="M62" s="73">
        <v>5</v>
      </c>
      <c r="N62" s="75" t="s">
        <v>1445</v>
      </c>
      <c r="O62" s="76" t="s">
        <v>1402</v>
      </c>
    </row>
    <row r="63" spans="1:15" ht="24.95" customHeight="1" x14ac:dyDescent="0.2">
      <c r="A63" s="67">
        <v>243</v>
      </c>
      <c r="B63" s="72" t="s">
        <v>1531</v>
      </c>
      <c r="C63" s="73">
        <v>54</v>
      </c>
      <c r="D63" s="73">
        <v>212</v>
      </c>
      <c r="E63" s="74" t="s">
        <v>1414</v>
      </c>
      <c r="F63" s="73">
        <v>4</v>
      </c>
      <c r="G63" s="73" t="s">
        <v>1112</v>
      </c>
      <c r="H63" s="73" t="s">
        <v>1427</v>
      </c>
      <c r="I63" s="73" t="s">
        <v>1171</v>
      </c>
      <c r="J63" s="73" t="s">
        <v>1197</v>
      </c>
      <c r="K63" s="73" t="s">
        <v>1430</v>
      </c>
      <c r="L63" s="73" t="s">
        <v>1400</v>
      </c>
      <c r="M63" s="73">
        <v>5</v>
      </c>
      <c r="N63" s="75" t="s">
        <v>1426</v>
      </c>
      <c r="O63" s="76" t="s">
        <v>1424</v>
      </c>
    </row>
    <row r="64" spans="1:15" ht="24.95" customHeight="1" x14ac:dyDescent="0.2">
      <c r="A64" s="67">
        <v>244</v>
      </c>
      <c r="B64" s="72" t="s">
        <v>1532</v>
      </c>
      <c r="C64" s="73">
        <v>54</v>
      </c>
      <c r="D64" s="73">
        <v>841</v>
      </c>
      <c r="E64" s="74" t="s">
        <v>1533</v>
      </c>
      <c r="F64" s="73">
        <v>13</v>
      </c>
      <c r="G64" s="73" t="s">
        <v>1131</v>
      </c>
      <c r="H64" s="73" t="s">
        <v>1434</v>
      </c>
      <c r="I64" s="73" t="s">
        <v>1169</v>
      </c>
      <c r="J64" s="73" t="s">
        <v>1197</v>
      </c>
      <c r="K64" s="73" t="s">
        <v>1512</v>
      </c>
      <c r="L64" s="73" t="s">
        <v>1400</v>
      </c>
      <c r="M64" s="73">
        <v>5</v>
      </c>
      <c r="N64" s="75" t="s">
        <v>1422</v>
      </c>
      <c r="O64" s="76" t="s">
        <v>1402</v>
      </c>
    </row>
    <row r="65" spans="1:15" ht="24.95" customHeight="1" x14ac:dyDescent="0.2">
      <c r="A65" s="67">
        <v>251</v>
      </c>
      <c r="B65" s="72" t="s">
        <v>1534</v>
      </c>
      <c r="C65" s="73">
        <v>54</v>
      </c>
      <c r="D65" s="73">
        <v>725</v>
      </c>
      <c r="E65" s="74" t="s">
        <v>1482</v>
      </c>
      <c r="F65" s="73">
        <v>1</v>
      </c>
      <c r="G65" s="73" t="s">
        <v>1092</v>
      </c>
      <c r="H65" s="73" t="s">
        <v>1180</v>
      </c>
      <c r="I65" s="73" t="s">
        <v>1093</v>
      </c>
      <c r="J65" s="73" t="s">
        <v>1535</v>
      </c>
      <c r="K65" s="73" t="s">
        <v>1433</v>
      </c>
      <c r="L65" s="73" t="s">
        <v>1400</v>
      </c>
      <c r="M65" s="73">
        <v>5</v>
      </c>
      <c r="N65" s="75" t="s">
        <v>1423</v>
      </c>
      <c r="O65" s="76" t="s">
        <v>1424</v>
      </c>
    </row>
    <row r="66" spans="1:15" ht="24.95" customHeight="1" x14ac:dyDescent="0.2">
      <c r="A66" s="67">
        <v>264</v>
      </c>
      <c r="B66" s="72" t="s">
        <v>1536</v>
      </c>
      <c r="C66" s="73">
        <v>54</v>
      </c>
      <c r="D66" s="73">
        <v>211</v>
      </c>
      <c r="E66" s="74" t="s">
        <v>1442</v>
      </c>
      <c r="F66" s="73">
        <v>4</v>
      </c>
      <c r="G66" s="73" t="s">
        <v>1112</v>
      </c>
      <c r="H66" s="73" t="s">
        <v>1425</v>
      </c>
      <c r="I66" s="73" t="s">
        <v>1116</v>
      </c>
      <c r="J66" s="73" t="s">
        <v>1197</v>
      </c>
      <c r="K66" s="73" t="s">
        <v>1430</v>
      </c>
      <c r="L66" s="73" t="s">
        <v>1400</v>
      </c>
      <c r="M66" s="73">
        <v>5</v>
      </c>
      <c r="N66" s="75" t="s">
        <v>1426</v>
      </c>
      <c r="O66" s="76" t="s">
        <v>1424</v>
      </c>
    </row>
    <row r="67" spans="1:15" ht="24.95" customHeight="1" x14ac:dyDescent="0.2">
      <c r="A67" s="67">
        <v>265</v>
      </c>
      <c r="B67" s="72" t="s">
        <v>1537</v>
      </c>
      <c r="C67" s="73">
        <v>54</v>
      </c>
      <c r="D67" s="73">
        <v>341</v>
      </c>
      <c r="E67" s="74" t="s">
        <v>1408</v>
      </c>
      <c r="F67" s="73">
        <v>17</v>
      </c>
      <c r="G67" s="73" t="s">
        <v>1139</v>
      </c>
      <c r="H67" s="73" t="s">
        <v>1462</v>
      </c>
      <c r="I67" s="73" t="s">
        <v>1155</v>
      </c>
      <c r="J67" s="73" t="s">
        <v>1197</v>
      </c>
      <c r="K67" s="73" t="s">
        <v>1399</v>
      </c>
      <c r="L67" s="73" t="s">
        <v>1400</v>
      </c>
      <c r="M67" s="73">
        <v>5</v>
      </c>
      <c r="N67" s="75" t="s">
        <v>1401</v>
      </c>
      <c r="O67" s="76" t="s">
        <v>1402</v>
      </c>
    </row>
    <row r="68" spans="1:15" ht="24.95" customHeight="1" x14ac:dyDescent="0.2">
      <c r="A68" s="67">
        <v>267</v>
      </c>
      <c r="B68" s="72" t="s">
        <v>1538</v>
      </c>
      <c r="C68" s="73">
        <v>54</v>
      </c>
      <c r="D68" s="73">
        <v>341</v>
      </c>
      <c r="E68" s="74" t="s">
        <v>1397</v>
      </c>
      <c r="F68" s="73">
        <v>17</v>
      </c>
      <c r="G68" s="73" t="s">
        <v>1139</v>
      </c>
      <c r="H68" s="73" t="s">
        <v>1462</v>
      </c>
      <c r="I68" s="73" t="s">
        <v>1155</v>
      </c>
      <c r="J68" s="73" t="s">
        <v>1197</v>
      </c>
      <c r="K68" s="73" t="s">
        <v>1539</v>
      </c>
      <c r="L68" s="73" t="s">
        <v>1400</v>
      </c>
      <c r="M68" s="73">
        <v>5</v>
      </c>
      <c r="N68" s="75" t="s">
        <v>1401</v>
      </c>
      <c r="O68" s="76" t="s">
        <v>1402</v>
      </c>
    </row>
    <row r="69" spans="1:15" ht="24.95" customHeight="1" x14ac:dyDescent="0.2">
      <c r="A69" s="67">
        <v>271</v>
      </c>
      <c r="B69" s="72" t="s">
        <v>1540</v>
      </c>
      <c r="C69" s="73">
        <v>54</v>
      </c>
      <c r="D69" s="73">
        <v>213</v>
      </c>
      <c r="E69" s="74" t="s">
        <v>1482</v>
      </c>
      <c r="F69" s="73">
        <v>12</v>
      </c>
      <c r="G69" s="73" t="s">
        <v>1129</v>
      </c>
      <c r="H69" s="73" t="s">
        <v>1541</v>
      </c>
      <c r="I69" s="73" t="s">
        <v>1144</v>
      </c>
      <c r="J69" s="73" t="s">
        <v>1197</v>
      </c>
      <c r="K69" s="73" t="s">
        <v>1430</v>
      </c>
      <c r="L69" s="73" t="s">
        <v>1400</v>
      </c>
      <c r="M69" s="73">
        <v>5</v>
      </c>
      <c r="N69" s="75" t="s">
        <v>1401</v>
      </c>
      <c r="O69" s="76" t="s">
        <v>1402</v>
      </c>
    </row>
    <row r="70" spans="1:15" ht="24.95" customHeight="1" x14ac:dyDescent="0.2">
      <c r="A70" s="67">
        <v>278</v>
      </c>
      <c r="B70" s="72" t="s">
        <v>1308</v>
      </c>
      <c r="C70" s="73">
        <v>54</v>
      </c>
      <c r="D70" s="73">
        <v>761</v>
      </c>
      <c r="E70" s="74" t="s">
        <v>1408</v>
      </c>
      <c r="F70" s="73">
        <v>2</v>
      </c>
      <c r="G70" s="73" t="s">
        <v>1100</v>
      </c>
      <c r="H70" s="73" t="s">
        <v>1455</v>
      </c>
      <c r="I70" s="73" t="s">
        <v>1108</v>
      </c>
      <c r="J70" s="73" t="s">
        <v>1197</v>
      </c>
      <c r="K70" s="73" t="s">
        <v>1504</v>
      </c>
      <c r="L70" s="73" t="s">
        <v>1400</v>
      </c>
      <c r="M70" s="73">
        <v>5</v>
      </c>
      <c r="N70" s="75" t="s">
        <v>1505</v>
      </c>
      <c r="O70" s="76" t="s">
        <v>1424</v>
      </c>
    </row>
    <row r="71" spans="1:15" ht="24.95" customHeight="1" x14ac:dyDescent="0.2">
      <c r="A71" s="67">
        <v>282</v>
      </c>
      <c r="B71" s="72" t="s">
        <v>1543</v>
      </c>
      <c r="C71" s="73">
        <v>54</v>
      </c>
      <c r="D71" s="73">
        <v>212</v>
      </c>
      <c r="E71" s="74" t="s">
        <v>1442</v>
      </c>
      <c r="F71" s="73">
        <v>4</v>
      </c>
      <c r="G71" s="73" t="s">
        <v>1112</v>
      </c>
      <c r="H71" s="73" t="s">
        <v>1427</v>
      </c>
      <c r="I71" s="73" t="s">
        <v>1171</v>
      </c>
      <c r="J71" s="73" t="s">
        <v>1197</v>
      </c>
      <c r="K71" s="73" t="s">
        <v>1495</v>
      </c>
      <c r="L71" s="73" t="s">
        <v>1400</v>
      </c>
      <c r="M71" s="73">
        <v>5</v>
      </c>
      <c r="N71" s="75" t="s">
        <v>1426</v>
      </c>
      <c r="O71" s="76" t="s">
        <v>1424</v>
      </c>
    </row>
    <row r="72" spans="1:15" ht="24.95" customHeight="1" x14ac:dyDescent="0.2">
      <c r="A72" s="67">
        <v>285</v>
      </c>
      <c r="B72" s="72" t="s">
        <v>1544</v>
      </c>
      <c r="C72" s="73">
        <v>54</v>
      </c>
      <c r="D72" s="73">
        <v>725</v>
      </c>
      <c r="E72" s="74" t="s">
        <v>1473</v>
      </c>
      <c r="F72" s="73">
        <v>1</v>
      </c>
      <c r="G72" s="73" t="s">
        <v>1092</v>
      </c>
      <c r="H72" s="73" t="s">
        <v>1180</v>
      </c>
      <c r="I72" s="73" t="s">
        <v>1093</v>
      </c>
      <c r="J72" s="73" t="s">
        <v>1197</v>
      </c>
      <c r="K72" s="73" t="s">
        <v>1433</v>
      </c>
      <c r="L72" s="73" t="s">
        <v>1400</v>
      </c>
      <c r="M72" s="73">
        <v>5</v>
      </c>
      <c r="N72" s="75" t="s">
        <v>1423</v>
      </c>
      <c r="O72" s="76" t="s">
        <v>1424</v>
      </c>
    </row>
    <row r="73" spans="1:15" ht="24.95" customHeight="1" x14ac:dyDescent="0.2">
      <c r="A73" s="67">
        <v>286</v>
      </c>
      <c r="B73" s="72" t="s">
        <v>1545</v>
      </c>
      <c r="C73" s="73">
        <v>54</v>
      </c>
      <c r="D73" s="73">
        <v>525</v>
      </c>
      <c r="E73" s="74" t="s">
        <v>1546</v>
      </c>
      <c r="F73" s="73">
        <v>13</v>
      </c>
      <c r="G73" s="73" t="s">
        <v>1131</v>
      </c>
      <c r="H73" s="73" t="s">
        <v>1421</v>
      </c>
      <c r="I73" s="73" t="s">
        <v>1150</v>
      </c>
      <c r="J73" s="73" t="s">
        <v>1197</v>
      </c>
      <c r="K73" s="73" t="s">
        <v>1526</v>
      </c>
      <c r="L73" s="73" t="s">
        <v>1400</v>
      </c>
      <c r="M73" s="73">
        <v>5</v>
      </c>
      <c r="N73" s="75" t="s">
        <v>1422</v>
      </c>
      <c r="O73" s="76" t="s">
        <v>1402</v>
      </c>
    </row>
    <row r="74" spans="1:15" ht="24.95" customHeight="1" x14ac:dyDescent="0.2">
      <c r="A74" s="67">
        <v>287</v>
      </c>
      <c r="B74" s="72" t="s">
        <v>1547</v>
      </c>
      <c r="C74" s="73">
        <v>54</v>
      </c>
      <c r="D74" s="73">
        <v>521</v>
      </c>
      <c r="E74" s="74" t="s">
        <v>1414</v>
      </c>
      <c r="F74" s="73">
        <v>5</v>
      </c>
      <c r="G74" s="73" t="s">
        <v>1115</v>
      </c>
      <c r="H74" s="73" t="s">
        <v>1548</v>
      </c>
      <c r="I74" s="73" t="s">
        <v>1126</v>
      </c>
      <c r="J74" s="73" t="s">
        <v>1197</v>
      </c>
      <c r="K74" s="73" t="s">
        <v>1430</v>
      </c>
      <c r="L74" s="73" t="s">
        <v>1400</v>
      </c>
      <c r="M74" s="73">
        <v>5</v>
      </c>
      <c r="N74" s="75" t="s">
        <v>1401</v>
      </c>
      <c r="O74" s="76" t="s">
        <v>1402</v>
      </c>
    </row>
    <row r="75" spans="1:15" ht="24.95" customHeight="1" x14ac:dyDescent="0.2">
      <c r="A75" s="67">
        <v>290</v>
      </c>
      <c r="B75" s="72" t="s">
        <v>1549</v>
      </c>
      <c r="C75" s="73">
        <v>54</v>
      </c>
      <c r="D75" s="73">
        <v>815</v>
      </c>
      <c r="E75" s="74" t="s">
        <v>1408</v>
      </c>
      <c r="F75" s="73">
        <v>19</v>
      </c>
      <c r="G75" s="73" t="s">
        <v>1143</v>
      </c>
      <c r="H75" s="73" t="s">
        <v>1480</v>
      </c>
      <c r="I75" s="73" t="s">
        <v>1159</v>
      </c>
      <c r="J75" s="73" t="s">
        <v>1197</v>
      </c>
      <c r="K75" s="73" t="s">
        <v>1550</v>
      </c>
      <c r="L75" s="73" t="s">
        <v>1400</v>
      </c>
      <c r="M75" s="73">
        <v>5</v>
      </c>
      <c r="N75" s="75" t="s">
        <v>1401</v>
      </c>
      <c r="O75" s="76" t="s">
        <v>1402</v>
      </c>
    </row>
    <row r="76" spans="1:15" ht="24.95" customHeight="1" x14ac:dyDescent="0.2">
      <c r="A76" s="67">
        <v>296</v>
      </c>
      <c r="B76" s="72" t="s">
        <v>1318</v>
      </c>
      <c r="C76" s="73">
        <v>54</v>
      </c>
      <c r="D76" s="73">
        <v>850</v>
      </c>
      <c r="E76" s="74" t="s">
        <v>1397</v>
      </c>
      <c r="F76" s="73">
        <v>14</v>
      </c>
      <c r="G76" s="73" t="s">
        <v>1133</v>
      </c>
      <c r="H76" s="73" t="s">
        <v>1520</v>
      </c>
      <c r="I76" s="73" t="s">
        <v>1152</v>
      </c>
      <c r="J76" s="73" t="s">
        <v>1197</v>
      </c>
      <c r="K76" s="73" t="s">
        <v>1415</v>
      </c>
      <c r="L76" s="73" t="s">
        <v>1444</v>
      </c>
      <c r="M76" s="73">
        <v>5</v>
      </c>
      <c r="N76" s="75" t="s">
        <v>1521</v>
      </c>
      <c r="O76" s="76" t="s">
        <v>1407</v>
      </c>
    </row>
    <row r="77" spans="1:15" ht="24.95" customHeight="1" x14ac:dyDescent="0.2">
      <c r="A77" s="67">
        <v>302</v>
      </c>
      <c r="B77" s="72" t="s">
        <v>1551</v>
      </c>
      <c r="C77" s="73">
        <v>54</v>
      </c>
      <c r="D77" s="73">
        <v>523</v>
      </c>
      <c r="E77" s="74" t="s">
        <v>1417</v>
      </c>
      <c r="F77" s="73">
        <v>13</v>
      </c>
      <c r="G77" s="73" t="s">
        <v>1131</v>
      </c>
      <c r="H77" s="73" t="s">
        <v>1431</v>
      </c>
      <c r="I77" s="73" t="s">
        <v>1128</v>
      </c>
      <c r="J77" s="73" t="s">
        <v>1197</v>
      </c>
      <c r="K77" s="73" t="s">
        <v>1512</v>
      </c>
      <c r="L77" s="73" t="s">
        <v>1400</v>
      </c>
      <c r="M77" s="73">
        <v>5</v>
      </c>
      <c r="N77" s="75" t="s">
        <v>1422</v>
      </c>
      <c r="O77" s="76" t="s">
        <v>1402</v>
      </c>
    </row>
    <row r="78" spans="1:15" ht="24.95" customHeight="1" x14ac:dyDescent="0.2">
      <c r="A78" s="67">
        <v>303</v>
      </c>
      <c r="B78" s="72" t="s">
        <v>1552</v>
      </c>
      <c r="C78" s="73">
        <v>54</v>
      </c>
      <c r="D78" s="73">
        <v>345</v>
      </c>
      <c r="E78" s="74" t="s">
        <v>1408</v>
      </c>
      <c r="F78" s="73">
        <v>4</v>
      </c>
      <c r="G78" s="73" t="s">
        <v>1112</v>
      </c>
      <c r="H78" s="73" t="s">
        <v>1553</v>
      </c>
      <c r="I78" s="73" t="s">
        <v>1168</v>
      </c>
      <c r="J78" s="73" t="s">
        <v>1197</v>
      </c>
      <c r="K78" s="73" t="s">
        <v>1430</v>
      </c>
      <c r="L78" s="73" t="s">
        <v>1400</v>
      </c>
      <c r="M78" s="73">
        <v>5</v>
      </c>
      <c r="N78" s="75" t="s">
        <v>1496</v>
      </c>
      <c r="O78" s="76" t="s">
        <v>1424</v>
      </c>
    </row>
    <row r="79" spans="1:15" ht="24.95" customHeight="1" x14ac:dyDescent="0.2">
      <c r="A79" s="67">
        <v>309</v>
      </c>
      <c r="B79" s="72" t="s">
        <v>1554</v>
      </c>
      <c r="C79" s="73">
        <v>54</v>
      </c>
      <c r="D79" s="73">
        <v>841</v>
      </c>
      <c r="E79" s="74" t="s">
        <v>1408</v>
      </c>
      <c r="F79" s="73">
        <v>13</v>
      </c>
      <c r="G79" s="73" t="s">
        <v>1131</v>
      </c>
      <c r="H79" s="73" t="s">
        <v>1434</v>
      </c>
      <c r="I79" s="73" t="s">
        <v>1169</v>
      </c>
      <c r="J79" s="73" t="s">
        <v>1197</v>
      </c>
      <c r="K79" s="73" t="s">
        <v>1430</v>
      </c>
      <c r="L79" s="73" t="s">
        <v>1400</v>
      </c>
      <c r="M79" s="73">
        <v>5</v>
      </c>
      <c r="N79" s="75" t="s">
        <v>1422</v>
      </c>
      <c r="O79" s="76" t="s">
        <v>1402</v>
      </c>
    </row>
    <row r="80" spans="1:15" ht="24.95" customHeight="1" x14ac:dyDescent="0.2">
      <c r="A80" s="67">
        <v>310</v>
      </c>
      <c r="B80" s="72" t="s">
        <v>1555</v>
      </c>
      <c r="C80" s="73">
        <v>54</v>
      </c>
      <c r="D80" s="73">
        <v>345</v>
      </c>
      <c r="E80" s="74" t="s">
        <v>1397</v>
      </c>
      <c r="F80" s="73">
        <v>22</v>
      </c>
      <c r="G80" s="73" t="s">
        <v>1149</v>
      </c>
      <c r="H80" s="73" t="s">
        <v>1556</v>
      </c>
      <c r="I80" s="73" t="s">
        <v>1557</v>
      </c>
      <c r="J80" s="73" t="s">
        <v>1197</v>
      </c>
      <c r="K80" s="73" t="s">
        <v>1419</v>
      </c>
      <c r="L80" s="73" t="s">
        <v>1519</v>
      </c>
      <c r="M80" s="73">
        <v>5</v>
      </c>
      <c r="N80" s="75" t="s">
        <v>1558</v>
      </c>
      <c r="O80" s="76" t="s">
        <v>1559</v>
      </c>
    </row>
    <row r="81" spans="1:15" ht="24.95" customHeight="1" x14ac:dyDescent="0.2">
      <c r="A81" s="67">
        <v>319</v>
      </c>
      <c r="B81" s="72" t="s">
        <v>1560</v>
      </c>
      <c r="C81" s="73">
        <v>54</v>
      </c>
      <c r="D81" s="73">
        <v>725</v>
      </c>
      <c r="E81" s="74" t="s">
        <v>1542</v>
      </c>
      <c r="F81" s="73">
        <v>19</v>
      </c>
      <c r="G81" s="73" t="s">
        <v>1143</v>
      </c>
      <c r="H81" s="73" t="s">
        <v>1487</v>
      </c>
      <c r="I81" s="73" t="s">
        <v>1158</v>
      </c>
      <c r="J81" s="73" t="s">
        <v>1197</v>
      </c>
      <c r="K81" s="73" t="s">
        <v>1399</v>
      </c>
      <c r="L81" s="73" t="s">
        <v>1400</v>
      </c>
      <c r="M81" s="73">
        <v>5</v>
      </c>
      <c r="N81" s="75" t="s">
        <v>1401</v>
      </c>
      <c r="O81" s="76" t="s">
        <v>1402</v>
      </c>
    </row>
    <row r="82" spans="1:15" ht="24.95" customHeight="1" x14ac:dyDescent="0.2">
      <c r="A82" s="67">
        <v>320</v>
      </c>
      <c r="B82" s="72" t="s">
        <v>1561</v>
      </c>
      <c r="C82" s="73">
        <v>54</v>
      </c>
      <c r="D82" s="73">
        <v>841</v>
      </c>
      <c r="E82" s="74" t="s">
        <v>1417</v>
      </c>
      <c r="F82" s="73">
        <v>13</v>
      </c>
      <c r="G82" s="73" t="s">
        <v>1131</v>
      </c>
      <c r="H82" s="73" t="s">
        <v>1434</v>
      </c>
      <c r="I82" s="73" t="s">
        <v>1169</v>
      </c>
      <c r="J82" s="73" t="s">
        <v>1197</v>
      </c>
      <c r="K82" s="73" t="s">
        <v>1430</v>
      </c>
      <c r="L82" s="73" t="s">
        <v>1400</v>
      </c>
      <c r="M82" s="73">
        <v>5</v>
      </c>
      <c r="N82" s="75" t="s">
        <v>1422</v>
      </c>
      <c r="O82" s="76" t="s">
        <v>1402</v>
      </c>
    </row>
    <row r="83" spans="1:15" ht="24.95" customHeight="1" x14ac:dyDescent="0.2">
      <c r="A83" s="67">
        <v>323</v>
      </c>
      <c r="B83" s="72" t="s">
        <v>1562</v>
      </c>
      <c r="C83" s="73">
        <v>54</v>
      </c>
      <c r="D83" s="73">
        <v>841</v>
      </c>
      <c r="E83" s="74" t="s">
        <v>1466</v>
      </c>
      <c r="F83" s="73">
        <v>17</v>
      </c>
      <c r="G83" s="73" t="s">
        <v>1139</v>
      </c>
      <c r="H83" s="73" t="s">
        <v>1434</v>
      </c>
      <c r="I83" s="73" t="s">
        <v>1169</v>
      </c>
      <c r="J83" s="73" t="s">
        <v>1197</v>
      </c>
      <c r="K83" s="73" t="s">
        <v>1415</v>
      </c>
      <c r="L83" s="73" t="s">
        <v>1444</v>
      </c>
      <c r="M83" s="73">
        <v>5</v>
      </c>
      <c r="N83" s="75" t="s">
        <v>1401</v>
      </c>
      <c r="O83" s="76" t="s">
        <v>1402</v>
      </c>
    </row>
    <row r="84" spans="1:15" ht="24.95" customHeight="1" x14ac:dyDescent="0.2">
      <c r="A84" s="67">
        <v>327</v>
      </c>
      <c r="B84" s="72" t="s">
        <v>1327</v>
      </c>
      <c r="C84" s="73">
        <v>54</v>
      </c>
      <c r="D84" s="73">
        <v>582</v>
      </c>
      <c r="E84" s="74" t="s">
        <v>1417</v>
      </c>
      <c r="F84" s="73">
        <v>9</v>
      </c>
      <c r="G84" s="73" t="s">
        <v>1123</v>
      </c>
      <c r="H84" s="73" t="s">
        <v>1403</v>
      </c>
      <c r="I84" s="73" t="s">
        <v>1138</v>
      </c>
      <c r="J84" s="73" t="s">
        <v>1197</v>
      </c>
      <c r="K84" s="73" t="s">
        <v>1475</v>
      </c>
      <c r="L84" s="73" t="s">
        <v>1400</v>
      </c>
      <c r="M84" s="73">
        <v>5</v>
      </c>
      <c r="N84" s="75" t="s">
        <v>1401</v>
      </c>
      <c r="O84" s="76" t="s">
        <v>1402</v>
      </c>
    </row>
    <row r="85" spans="1:15" ht="24.95" customHeight="1" x14ac:dyDescent="0.2">
      <c r="A85" s="67">
        <v>330</v>
      </c>
      <c r="B85" s="72" t="s">
        <v>1328</v>
      </c>
      <c r="C85" s="73">
        <v>54</v>
      </c>
      <c r="D85" s="73">
        <v>523</v>
      </c>
      <c r="E85" s="74" t="s">
        <v>1414</v>
      </c>
      <c r="F85" s="73">
        <v>5</v>
      </c>
      <c r="G85" s="73" t="s">
        <v>1115</v>
      </c>
      <c r="H85" s="73" t="s">
        <v>1436</v>
      </c>
      <c r="I85" s="73" t="s">
        <v>1124</v>
      </c>
      <c r="J85" s="73" t="s">
        <v>1197</v>
      </c>
      <c r="K85" s="73" t="s">
        <v>1430</v>
      </c>
      <c r="L85" s="73" t="s">
        <v>1400</v>
      </c>
      <c r="M85" s="73">
        <v>5</v>
      </c>
      <c r="N85" s="75" t="s">
        <v>1401</v>
      </c>
      <c r="O85" s="76" t="s">
        <v>1402</v>
      </c>
    </row>
    <row r="86" spans="1:15" ht="24.95" customHeight="1" x14ac:dyDescent="0.2">
      <c r="A86" s="67">
        <v>334</v>
      </c>
      <c r="B86" s="72" t="s">
        <v>1563</v>
      </c>
      <c r="C86" s="73">
        <v>54</v>
      </c>
      <c r="D86" s="73">
        <v>582</v>
      </c>
      <c r="E86" s="74" t="s">
        <v>1414</v>
      </c>
      <c r="F86" s="73">
        <v>9</v>
      </c>
      <c r="G86" s="73" t="s">
        <v>1123</v>
      </c>
      <c r="H86" s="73" t="s">
        <v>1403</v>
      </c>
      <c r="I86" s="73" t="s">
        <v>1138</v>
      </c>
      <c r="J86" s="73" t="s">
        <v>1197</v>
      </c>
      <c r="K86" s="73" t="s">
        <v>1415</v>
      </c>
      <c r="L86" s="73" t="s">
        <v>1400</v>
      </c>
      <c r="M86" s="73">
        <v>5</v>
      </c>
      <c r="N86" s="75" t="s">
        <v>1401</v>
      </c>
      <c r="O86" s="76" t="s">
        <v>1402</v>
      </c>
    </row>
    <row r="87" spans="1:15" ht="24.95" customHeight="1" x14ac:dyDescent="0.2">
      <c r="A87" s="67">
        <v>338</v>
      </c>
      <c r="B87" s="72" t="s">
        <v>1565</v>
      </c>
      <c r="C87" s="73">
        <v>54</v>
      </c>
      <c r="D87" s="73">
        <v>521</v>
      </c>
      <c r="E87" s="74" t="s">
        <v>1442</v>
      </c>
      <c r="F87" s="73">
        <v>20</v>
      </c>
      <c r="G87" s="73" t="s">
        <v>1145</v>
      </c>
      <c r="H87" s="73" t="s">
        <v>1464</v>
      </c>
      <c r="I87" s="73" t="s">
        <v>1160</v>
      </c>
      <c r="J87" s="73" t="s">
        <v>1197</v>
      </c>
      <c r="K87" s="73" t="s">
        <v>1419</v>
      </c>
      <c r="L87" s="73" t="s">
        <v>1420</v>
      </c>
      <c r="M87" s="73">
        <v>5</v>
      </c>
      <c r="N87" s="75" t="s">
        <v>1406</v>
      </c>
      <c r="O87" s="76" t="s">
        <v>1407</v>
      </c>
    </row>
    <row r="88" spans="1:15" ht="24.95" customHeight="1" x14ac:dyDescent="0.2">
      <c r="A88" s="67">
        <v>340</v>
      </c>
      <c r="B88" s="72" t="s">
        <v>1332</v>
      </c>
      <c r="C88" s="73">
        <v>54</v>
      </c>
      <c r="D88" s="73">
        <v>621</v>
      </c>
      <c r="E88" s="74" t="s">
        <v>1408</v>
      </c>
      <c r="F88" s="73">
        <v>20</v>
      </c>
      <c r="G88" s="73" t="s">
        <v>1145</v>
      </c>
      <c r="H88" s="73" t="s">
        <v>1404</v>
      </c>
      <c r="I88" s="73" t="s">
        <v>1162</v>
      </c>
      <c r="J88" s="73" t="s">
        <v>1197</v>
      </c>
      <c r="K88" s="73" t="s">
        <v>1419</v>
      </c>
      <c r="L88" s="73" t="s">
        <v>1420</v>
      </c>
      <c r="M88" s="73">
        <v>5</v>
      </c>
      <c r="N88" s="75" t="s">
        <v>1406</v>
      </c>
      <c r="O88" s="76" t="s">
        <v>1407</v>
      </c>
    </row>
    <row r="89" spans="1:15" ht="24.95" customHeight="1" x14ac:dyDescent="0.2">
      <c r="A89" s="67">
        <v>347</v>
      </c>
      <c r="B89" s="72" t="s">
        <v>1333</v>
      </c>
      <c r="C89" s="73">
        <v>54</v>
      </c>
      <c r="D89" s="73">
        <v>213</v>
      </c>
      <c r="E89" s="74" t="s">
        <v>1417</v>
      </c>
      <c r="F89" s="73">
        <v>4</v>
      </c>
      <c r="G89" s="73" t="s">
        <v>1112</v>
      </c>
      <c r="H89" s="73" t="s">
        <v>1457</v>
      </c>
      <c r="I89" s="73" t="s">
        <v>1118</v>
      </c>
      <c r="J89" s="73" t="s">
        <v>1197</v>
      </c>
      <c r="K89" s="73" t="s">
        <v>1415</v>
      </c>
      <c r="L89" s="73" t="s">
        <v>1400</v>
      </c>
      <c r="M89" s="73">
        <v>5</v>
      </c>
      <c r="N89" s="75" t="s">
        <v>1496</v>
      </c>
      <c r="O89" s="76" t="s">
        <v>1424</v>
      </c>
    </row>
    <row r="90" spans="1:15" ht="24.95" customHeight="1" x14ac:dyDescent="0.2">
      <c r="A90" s="67">
        <v>357</v>
      </c>
      <c r="B90" s="72" t="s">
        <v>1566</v>
      </c>
      <c r="C90" s="73">
        <v>54</v>
      </c>
      <c r="D90" s="73">
        <v>521</v>
      </c>
      <c r="E90" s="74" t="s">
        <v>1482</v>
      </c>
      <c r="F90" s="73">
        <v>8</v>
      </c>
      <c r="G90" s="73" t="s">
        <v>1121</v>
      </c>
      <c r="H90" s="73" t="s">
        <v>1398</v>
      </c>
      <c r="I90" s="73" t="s">
        <v>1134</v>
      </c>
      <c r="J90" s="73" t="s">
        <v>1197</v>
      </c>
      <c r="K90" s="73" t="s">
        <v>1399</v>
      </c>
      <c r="L90" s="73" t="s">
        <v>1400</v>
      </c>
      <c r="M90" s="73">
        <v>5</v>
      </c>
      <c r="N90" s="75" t="s">
        <v>1401</v>
      </c>
      <c r="O90" s="76" t="s">
        <v>1402</v>
      </c>
    </row>
    <row r="91" spans="1:15" ht="24.95" customHeight="1" x14ac:dyDescent="0.2">
      <c r="A91" s="67">
        <v>362</v>
      </c>
      <c r="B91" s="72" t="s">
        <v>1567</v>
      </c>
      <c r="C91" s="73">
        <v>54</v>
      </c>
      <c r="D91" s="73">
        <v>481</v>
      </c>
      <c r="E91" s="74" t="s">
        <v>1442</v>
      </c>
      <c r="F91" s="73">
        <v>7</v>
      </c>
      <c r="G91" s="73" t="s">
        <v>1119</v>
      </c>
      <c r="H91" s="73" t="s">
        <v>1452</v>
      </c>
      <c r="I91" s="73" t="s">
        <v>1132</v>
      </c>
      <c r="J91" s="73" t="s">
        <v>1197</v>
      </c>
      <c r="K91" s="73" t="s">
        <v>1415</v>
      </c>
      <c r="L91" s="73" t="s">
        <v>1410</v>
      </c>
      <c r="M91" s="73">
        <v>5</v>
      </c>
      <c r="N91" s="75" t="s">
        <v>1445</v>
      </c>
      <c r="O91" s="76" t="s">
        <v>1402</v>
      </c>
    </row>
    <row r="92" spans="1:15" ht="24.95" customHeight="1" x14ac:dyDescent="0.2">
      <c r="A92" s="67">
        <v>367</v>
      </c>
      <c r="B92" s="72" t="s">
        <v>1568</v>
      </c>
      <c r="C92" s="73">
        <v>54</v>
      </c>
      <c r="D92" s="73">
        <v>211</v>
      </c>
      <c r="E92" s="74" t="s">
        <v>1533</v>
      </c>
      <c r="F92" s="73">
        <v>4</v>
      </c>
      <c r="G92" s="73" t="s">
        <v>1112</v>
      </c>
      <c r="H92" s="73" t="s">
        <v>1425</v>
      </c>
      <c r="I92" s="73" t="s">
        <v>1116</v>
      </c>
      <c r="J92" s="73" t="s">
        <v>1197</v>
      </c>
      <c r="K92" s="73" t="s">
        <v>1495</v>
      </c>
      <c r="L92" s="73" t="s">
        <v>1400</v>
      </c>
      <c r="M92" s="73">
        <v>5</v>
      </c>
      <c r="N92" s="75" t="s">
        <v>1569</v>
      </c>
      <c r="O92" s="76" t="s">
        <v>1424</v>
      </c>
    </row>
    <row r="93" spans="1:15" ht="24.95" customHeight="1" x14ac:dyDescent="0.2">
      <c r="A93" s="67">
        <v>372</v>
      </c>
      <c r="B93" s="72" t="s">
        <v>1570</v>
      </c>
      <c r="C93" s="73">
        <v>54</v>
      </c>
      <c r="D93" s="73">
        <v>212</v>
      </c>
      <c r="E93" s="74" t="s">
        <v>1482</v>
      </c>
      <c r="F93" s="73">
        <v>4</v>
      </c>
      <c r="G93" s="73" t="s">
        <v>1112</v>
      </c>
      <c r="H93" s="73" t="s">
        <v>1427</v>
      </c>
      <c r="I93" s="73" t="s">
        <v>1171</v>
      </c>
      <c r="J93" s="73" t="s">
        <v>1197</v>
      </c>
      <c r="K93" s="73" t="s">
        <v>1430</v>
      </c>
      <c r="L93" s="73" t="s">
        <v>1400</v>
      </c>
      <c r="M93" s="73">
        <v>5</v>
      </c>
      <c r="N93" s="75" t="s">
        <v>1496</v>
      </c>
      <c r="O93" s="76" t="s">
        <v>1424</v>
      </c>
    </row>
    <row r="94" spans="1:15" ht="24.95" customHeight="1" x14ac:dyDescent="0.2">
      <c r="A94" s="67">
        <v>383</v>
      </c>
      <c r="B94" s="72" t="s">
        <v>1336</v>
      </c>
      <c r="C94" s="73">
        <v>54</v>
      </c>
      <c r="D94" s="73">
        <v>213</v>
      </c>
      <c r="E94" s="74" t="s">
        <v>1473</v>
      </c>
      <c r="F94" s="73">
        <v>12</v>
      </c>
      <c r="G94" s="73" t="s">
        <v>1129</v>
      </c>
      <c r="H94" s="73" t="s">
        <v>1541</v>
      </c>
      <c r="I94" s="73" t="s">
        <v>1144</v>
      </c>
      <c r="J94" s="73" t="s">
        <v>1197</v>
      </c>
      <c r="K94" s="73" t="s">
        <v>1475</v>
      </c>
      <c r="L94" s="73" t="s">
        <v>1400</v>
      </c>
      <c r="M94" s="73">
        <v>5</v>
      </c>
      <c r="N94" s="75" t="s">
        <v>1401</v>
      </c>
      <c r="O94" s="76" t="s">
        <v>1402</v>
      </c>
    </row>
    <row r="95" spans="1:15" ht="24.95" customHeight="1" x14ac:dyDescent="0.2">
      <c r="A95" s="67">
        <v>395</v>
      </c>
      <c r="B95" s="72" t="s">
        <v>1340</v>
      </c>
      <c r="C95" s="73">
        <v>54</v>
      </c>
      <c r="D95" s="73">
        <v>726</v>
      </c>
      <c r="E95" s="74" t="s">
        <v>1408</v>
      </c>
      <c r="F95" s="73">
        <v>1</v>
      </c>
      <c r="G95" s="73" t="s">
        <v>1092</v>
      </c>
      <c r="H95" s="73" t="s">
        <v>1485</v>
      </c>
      <c r="I95" s="73" t="s">
        <v>1101</v>
      </c>
      <c r="J95" s="73" t="s">
        <v>1197</v>
      </c>
      <c r="K95" s="73" t="s">
        <v>1433</v>
      </c>
      <c r="L95" s="73" t="s">
        <v>1400</v>
      </c>
      <c r="M95" s="73">
        <v>5</v>
      </c>
      <c r="N95" s="75" t="s">
        <v>1423</v>
      </c>
      <c r="O95" s="76" t="s">
        <v>1424</v>
      </c>
    </row>
    <row r="96" spans="1:15" ht="24.95" customHeight="1" x14ac:dyDescent="0.2">
      <c r="A96" s="67">
        <v>399</v>
      </c>
      <c r="B96" s="72" t="s">
        <v>1571</v>
      </c>
      <c r="C96" s="73">
        <v>54</v>
      </c>
      <c r="D96" s="73">
        <v>211</v>
      </c>
      <c r="E96" s="74" t="s">
        <v>1482</v>
      </c>
      <c r="F96" s="73">
        <v>4</v>
      </c>
      <c r="G96" s="73" t="s">
        <v>1112</v>
      </c>
      <c r="H96" s="73" t="s">
        <v>1425</v>
      </c>
      <c r="I96" s="73" t="s">
        <v>1116</v>
      </c>
      <c r="J96" s="73" t="s">
        <v>1197</v>
      </c>
      <c r="K96" s="73" t="s">
        <v>1495</v>
      </c>
      <c r="L96" s="73" t="s">
        <v>1400</v>
      </c>
      <c r="M96" s="73">
        <v>5</v>
      </c>
      <c r="N96" s="75" t="s">
        <v>1426</v>
      </c>
      <c r="O96" s="76" t="s">
        <v>1424</v>
      </c>
    </row>
    <row r="97" spans="1:15" ht="24.95" customHeight="1" x14ac:dyDescent="0.2">
      <c r="A97" s="67">
        <v>401</v>
      </c>
      <c r="B97" s="72" t="s">
        <v>1572</v>
      </c>
      <c r="C97" s="73">
        <v>54</v>
      </c>
      <c r="D97" s="73">
        <v>212</v>
      </c>
      <c r="E97" s="74" t="s">
        <v>1473</v>
      </c>
      <c r="F97" s="73">
        <v>4</v>
      </c>
      <c r="G97" s="73" t="s">
        <v>1112</v>
      </c>
      <c r="H97" s="73" t="s">
        <v>1419</v>
      </c>
      <c r="I97" s="73" t="s">
        <v>1419</v>
      </c>
      <c r="J97" s="73" t="s">
        <v>1197</v>
      </c>
      <c r="K97" s="73" t="s">
        <v>1573</v>
      </c>
      <c r="L97" s="73" t="s">
        <v>1400</v>
      </c>
      <c r="M97" s="73">
        <v>5</v>
      </c>
      <c r="N97" s="75" t="s">
        <v>1496</v>
      </c>
      <c r="O97" s="76" t="s">
        <v>1424</v>
      </c>
    </row>
    <row r="98" spans="1:15" ht="24.95" customHeight="1" x14ac:dyDescent="0.2">
      <c r="A98" s="67">
        <v>404</v>
      </c>
      <c r="B98" s="72" t="s">
        <v>1574</v>
      </c>
      <c r="C98" s="73">
        <v>54</v>
      </c>
      <c r="D98" s="73">
        <v>581</v>
      </c>
      <c r="E98" s="74" t="s">
        <v>1408</v>
      </c>
      <c r="F98" s="73">
        <v>20</v>
      </c>
      <c r="G98" s="73" t="s">
        <v>1145</v>
      </c>
      <c r="H98" s="73" t="s">
        <v>1458</v>
      </c>
      <c r="I98" s="73" t="s">
        <v>1163</v>
      </c>
      <c r="J98" s="73" t="s">
        <v>1197</v>
      </c>
      <c r="K98" s="73" t="s">
        <v>1419</v>
      </c>
      <c r="L98" s="73" t="s">
        <v>1420</v>
      </c>
      <c r="M98" s="73">
        <v>5</v>
      </c>
      <c r="N98" s="75" t="s">
        <v>1406</v>
      </c>
      <c r="O98" s="76" t="s">
        <v>1407</v>
      </c>
    </row>
    <row r="99" spans="1:15" ht="24.95" customHeight="1" x14ac:dyDescent="0.2">
      <c r="A99" s="67">
        <v>406</v>
      </c>
      <c r="B99" s="72" t="s">
        <v>1575</v>
      </c>
      <c r="C99" s="73">
        <v>54</v>
      </c>
      <c r="D99" s="73">
        <v>140</v>
      </c>
      <c r="E99" s="74" t="s">
        <v>1408</v>
      </c>
      <c r="F99" s="73">
        <v>3</v>
      </c>
      <c r="G99" s="73" t="s">
        <v>1107</v>
      </c>
      <c r="H99" s="73" t="s">
        <v>1509</v>
      </c>
      <c r="I99" s="73" t="s">
        <v>1113</v>
      </c>
      <c r="J99" s="73" t="s">
        <v>1197</v>
      </c>
      <c r="K99" s="73" t="s">
        <v>1430</v>
      </c>
      <c r="L99" s="73" t="s">
        <v>1400</v>
      </c>
      <c r="M99" s="73">
        <v>5</v>
      </c>
      <c r="N99" s="75" t="s">
        <v>1426</v>
      </c>
      <c r="O99" s="76" t="s">
        <v>1424</v>
      </c>
    </row>
    <row r="100" spans="1:15" ht="24.95" customHeight="1" x14ac:dyDescent="0.2">
      <c r="A100" s="67">
        <v>410</v>
      </c>
      <c r="B100" s="72" t="s">
        <v>1576</v>
      </c>
      <c r="C100" s="73">
        <v>54</v>
      </c>
      <c r="D100" s="73">
        <v>343</v>
      </c>
      <c r="E100" s="74" t="s">
        <v>1397</v>
      </c>
      <c r="F100" s="73">
        <v>15</v>
      </c>
      <c r="G100" s="73" t="s">
        <v>1135</v>
      </c>
      <c r="H100" s="73" t="s">
        <v>1409</v>
      </c>
      <c r="I100" s="73" t="s">
        <v>1153</v>
      </c>
      <c r="J100" s="73" t="s">
        <v>1197</v>
      </c>
      <c r="K100" s="73" t="s">
        <v>1415</v>
      </c>
      <c r="L100" s="73" t="s">
        <v>1416</v>
      </c>
      <c r="M100" s="73">
        <v>5</v>
      </c>
      <c r="N100" s="75" t="s">
        <v>1577</v>
      </c>
      <c r="O100" s="76" t="s">
        <v>1412</v>
      </c>
    </row>
    <row r="101" spans="1:15" ht="24.95" customHeight="1" x14ac:dyDescent="0.2">
      <c r="A101" s="67">
        <v>411</v>
      </c>
      <c r="B101" s="72" t="s">
        <v>1348</v>
      </c>
      <c r="C101" s="73">
        <v>54</v>
      </c>
      <c r="D101" s="73">
        <v>344</v>
      </c>
      <c r="E101" s="74" t="s">
        <v>1397</v>
      </c>
      <c r="F101" s="73">
        <v>15</v>
      </c>
      <c r="G101" s="73" t="s">
        <v>1135</v>
      </c>
      <c r="H101" s="73" t="s">
        <v>1409</v>
      </c>
      <c r="I101" s="73" t="s">
        <v>1153</v>
      </c>
      <c r="J101" s="73" t="s">
        <v>1197</v>
      </c>
      <c r="K101" s="73" t="s">
        <v>1415</v>
      </c>
      <c r="L101" s="73" t="s">
        <v>1416</v>
      </c>
      <c r="M101" s="73">
        <v>5</v>
      </c>
      <c r="N101" s="75" t="s">
        <v>1411</v>
      </c>
      <c r="O101" s="76" t="s">
        <v>1412</v>
      </c>
    </row>
    <row r="102" spans="1:15" ht="24.95" customHeight="1" x14ac:dyDescent="0.2">
      <c r="A102" s="67">
        <v>412</v>
      </c>
      <c r="B102" s="72" t="s">
        <v>1578</v>
      </c>
      <c r="C102" s="73">
        <v>54</v>
      </c>
      <c r="D102" s="73">
        <v>720</v>
      </c>
      <c r="E102" s="74" t="s">
        <v>1414</v>
      </c>
      <c r="F102" s="73">
        <v>1</v>
      </c>
      <c r="G102" s="73" t="s">
        <v>1092</v>
      </c>
      <c r="H102" s="73" t="s">
        <v>1180</v>
      </c>
      <c r="I102" s="73" t="s">
        <v>1093</v>
      </c>
      <c r="J102" s="73" t="s">
        <v>1197</v>
      </c>
      <c r="K102" s="73" t="s">
        <v>1433</v>
      </c>
      <c r="L102" s="73" t="s">
        <v>1400</v>
      </c>
      <c r="M102" s="73">
        <v>5</v>
      </c>
      <c r="N102" s="75" t="s">
        <v>1423</v>
      </c>
      <c r="O102" s="76" t="s">
        <v>1424</v>
      </c>
    </row>
    <row r="103" spans="1:15" ht="24.95" customHeight="1" x14ac:dyDescent="0.2">
      <c r="A103" s="67">
        <v>415</v>
      </c>
      <c r="B103" s="72" t="s">
        <v>1351</v>
      </c>
      <c r="C103" s="73">
        <v>54</v>
      </c>
      <c r="D103" s="73">
        <v>841</v>
      </c>
      <c r="E103" s="74" t="s">
        <v>1546</v>
      </c>
      <c r="F103" s="73">
        <v>17</v>
      </c>
      <c r="G103" s="73" t="s">
        <v>1139</v>
      </c>
      <c r="H103" s="73" t="s">
        <v>1434</v>
      </c>
      <c r="I103" s="73" t="s">
        <v>1169</v>
      </c>
      <c r="J103" s="73" t="s">
        <v>1197</v>
      </c>
      <c r="K103" s="73" t="s">
        <v>1399</v>
      </c>
      <c r="L103" s="73" t="s">
        <v>1400</v>
      </c>
      <c r="M103" s="73">
        <v>5</v>
      </c>
      <c r="N103" s="75" t="s">
        <v>1579</v>
      </c>
      <c r="O103" s="76" t="s">
        <v>1580</v>
      </c>
    </row>
    <row r="104" spans="1:15" ht="24.95" customHeight="1" x14ac:dyDescent="0.2">
      <c r="A104" s="67">
        <v>418</v>
      </c>
      <c r="B104" s="72" t="s">
        <v>1581</v>
      </c>
      <c r="C104" s="73">
        <v>54</v>
      </c>
      <c r="D104" s="73">
        <v>725</v>
      </c>
      <c r="E104" s="74" t="s">
        <v>1546</v>
      </c>
      <c r="F104" s="73">
        <v>1</v>
      </c>
      <c r="G104" s="73" t="s">
        <v>1092</v>
      </c>
      <c r="H104" s="73" t="s">
        <v>1180</v>
      </c>
      <c r="I104" s="73" t="s">
        <v>1093</v>
      </c>
      <c r="J104" s="73" t="s">
        <v>1197</v>
      </c>
      <c r="K104" s="73" t="s">
        <v>1582</v>
      </c>
      <c r="L104" s="73" t="s">
        <v>1400</v>
      </c>
      <c r="M104" s="73">
        <v>5</v>
      </c>
      <c r="N104" s="75" t="s">
        <v>1423</v>
      </c>
      <c r="O104" s="76" t="s">
        <v>1424</v>
      </c>
    </row>
    <row r="105" spans="1:15" ht="24.95" customHeight="1" x14ac:dyDescent="0.2">
      <c r="A105" s="67">
        <v>419</v>
      </c>
      <c r="B105" s="72" t="s">
        <v>1583</v>
      </c>
      <c r="C105" s="73">
        <v>54</v>
      </c>
      <c r="D105" s="73">
        <v>762</v>
      </c>
      <c r="E105" s="74" t="s">
        <v>1397</v>
      </c>
      <c r="F105" s="73">
        <v>2</v>
      </c>
      <c r="G105" s="73" t="s">
        <v>1100</v>
      </c>
      <c r="H105" s="73" t="s">
        <v>1455</v>
      </c>
      <c r="I105" s="73" t="s">
        <v>1108</v>
      </c>
      <c r="J105" s="73" t="s">
        <v>1197</v>
      </c>
      <c r="K105" s="73" t="s">
        <v>1504</v>
      </c>
      <c r="L105" s="73" t="s">
        <v>1400</v>
      </c>
      <c r="M105" s="73">
        <v>5</v>
      </c>
      <c r="N105" s="75" t="s">
        <v>1456</v>
      </c>
      <c r="O105" s="76" t="s">
        <v>1424</v>
      </c>
    </row>
    <row r="106" spans="1:15" ht="24.95" customHeight="1" x14ac:dyDescent="0.2">
      <c r="A106" s="67">
        <v>427</v>
      </c>
      <c r="B106" s="72" t="s">
        <v>1587</v>
      </c>
      <c r="C106" s="73">
        <v>54</v>
      </c>
      <c r="D106" s="73">
        <v>525</v>
      </c>
      <c r="E106" s="74" t="s">
        <v>1533</v>
      </c>
      <c r="F106" s="73">
        <v>13</v>
      </c>
      <c r="G106" s="73" t="s">
        <v>1131</v>
      </c>
      <c r="H106" s="73" t="s">
        <v>1421</v>
      </c>
      <c r="I106" s="73" t="s">
        <v>1150</v>
      </c>
      <c r="J106" s="73" t="s">
        <v>1197</v>
      </c>
      <c r="K106" s="73" t="s">
        <v>1415</v>
      </c>
      <c r="L106" s="73" t="s">
        <v>1400</v>
      </c>
      <c r="M106" s="73">
        <v>5</v>
      </c>
      <c r="N106" s="75" t="s">
        <v>1422</v>
      </c>
      <c r="O106" s="76" t="s">
        <v>1402</v>
      </c>
    </row>
    <row r="107" spans="1:15" ht="24.95" customHeight="1" x14ac:dyDescent="0.2">
      <c r="A107" s="67">
        <v>429</v>
      </c>
      <c r="B107" s="72" t="s">
        <v>1588</v>
      </c>
      <c r="C107" s="73">
        <v>54</v>
      </c>
      <c r="D107" s="73">
        <v>542</v>
      </c>
      <c r="E107" s="74" t="s">
        <v>1408</v>
      </c>
      <c r="F107" s="73">
        <v>10</v>
      </c>
      <c r="G107" s="73" t="s">
        <v>1125</v>
      </c>
      <c r="H107" s="73" t="s">
        <v>1448</v>
      </c>
      <c r="I107" s="73" t="s">
        <v>1140</v>
      </c>
      <c r="J107" s="73" t="s">
        <v>1197</v>
      </c>
      <c r="K107" s="73" t="s">
        <v>1415</v>
      </c>
      <c r="L107" s="73" t="s">
        <v>1400</v>
      </c>
      <c r="M107" s="73">
        <v>5</v>
      </c>
      <c r="N107" s="75" t="s">
        <v>1401</v>
      </c>
      <c r="O107" s="76" t="s">
        <v>1402</v>
      </c>
    </row>
    <row r="108" spans="1:15" ht="24.95" customHeight="1" x14ac:dyDescent="0.2">
      <c r="A108" s="67">
        <v>436</v>
      </c>
      <c r="B108" s="72" t="s">
        <v>1589</v>
      </c>
      <c r="C108" s="73">
        <v>54</v>
      </c>
      <c r="D108" s="73">
        <v>813</v>
      </c>
      <c r="E108" s="74" t="s">
        <v>1408</v>
      </c>
      <c r="F108" s="73">
        <v>3</v>
      </c>
      <c r="G108" s="73" t="s">
        <v>1107</v>
      </c>
      <c r="H108" s="73" t="s">
        <v>1477</v>
      </c>
      <c r="I108" s="73" t="s">
        <v>1166</v>
      </c>
      <c r="J108" s="73" t="s">
        <v>1197</v>
      </c>
      <c r="K108" s="73" t="s">
        <v>1399</v>
      </c>
      <c r="L108" s="73" t="s">
        <v>1400</v>
      </c>
      <c r="M108" s="73">
        <v>5</v>
      </c>
      <c r="N108" s="75" t="s">
        <v>1478</v>
      </c>
      <c r="O108" s="76" t="s">
        <v>1424</v>
      </c>
    </row>
    <row r="109" spans="1:15" ht="24.95" customHeight="1" x14ac:dyDescent="0.2">
      <c r="A109" s="67">
        <v>459</v>
      </c>
      <c r="B109" s="72" t="s">
        <v>1590</v>
      </c>
      <c r="C109" s="73">
        <v>54</v>
      </c>
      <c r="D109" s="73">
        <v>521</v>
      </c>
      <c r="E109" s="74" t="s">
        <v>1473</v>
      </c>
      <c r="F109" s="73">
        <v>4</v>
      </c>
      <c r="G109" s="73" t="s">
        <v>1112</v>
      </c>
      <c r="H109" s="73" t="s">
        <v>1457</v>
      </c>
      <c r="I109" s="73" t="s">
        <v>1118</v>
      </c>
      <c r="J109" s="73" t="s">
        <v>1197</v>
      </c>
      <c r="K109" s="73" t="s">
        <v>1591</v>
      </c>
      <c r="L109" s="73" t="s">
        <v>1400</v>
      </c>
      <c r="M109" s="73">
        <v>5</v>
      </c>
      <c r="N109" s="75" t="s">
        <v>1496</v>
      </c>
      <c r="O109" s="76" t="s">
        <v>1424</v>
      </c>
    </row>
    <row r="110" spans="1:15" ht="24.95" customHeight="1" x14ac:dyDescent="0.2">
      <c r="A110" s="67">
        <v>460</v>
      </c>
      <c r="B110" s="72" t="s">
        <v>1592</v>
      </c>
      <c r="C110" s="73">
        <v>54</v>
      </c>
      <c r="D110" s="73">
        <v>521</v>
      </c>
      <c r="E110" s="74" t="s">
        <v>1542</v>
      </c>
      <c r="F110" s="73">
        <v>4</v>
      </c>
      <c r="G110" s="73" t="s">
        <v>1112</v>
      </c>
      <c r="H110" s="73" t="s">
        <v>1593</v>
      </c>
      <c r="I110" s="73" t="s">
        <v>1118</v>
      </c>
      <c r="J110" s="73" t="s">
        <v>1197</v>
      </c>
      <c r="K110" s="73" t="s">
        <v>1471</v>
      </c>
      <c r="L110" s="73" t="s">
        <v>1420</v>
      </c>
      <c r="M110" s="73">
        <v>5</v>
      </c>
      <c r="N110" s="75" t="s">
        <v>1496</v>
      </c>
      <c r="O110" s="76" t="s">
        <v>1424</v>
      </c>
    </row>
    <row r="111" spans="1:15" ht="24.95" customHeight="1" x14ac:dyDescent="0.2">
      <c r="A111" s="67">
        <v>463</v>
      </c>
      <c r="B111" s="72" t="s">
        <v>1594</v>
      </c>
      <c r="C111" s="73">
        <v>54</v>
      </c>
      <c r="D111" s="73">
        <v>211</v>
      </c>
      <c r="E111" s="74" t="s">
        <v>1473</v>
      </c>
      <c r="F111" s="73">
        <v>4</v>
      </c>
      <c r="G111" s="73" t="s">
        <v>1112</v>
      </c>
      <c r="H111" s="73" t="s">
        <v>1425</v>
      </c>
      <c r="I111" s="73" t="s">
        <v>1116</v>
      </c>
      <c r="J111" s="73" t="s">
        <v>1197</v>
      </c>
      <c r="K111" s="73" t="s">
        <v>1430</v>
      </c>
      <c r="L111" s="73" t="s">
        <v>1400</v>
      </c>
      <c r="M111" s="73">
        <v>5</v>
      </c>
      <c r="N111" s="75" t="s">
        <v>1426</v>
      </c>
      <c r="O111" s="76" t="s">
        <v>1424</v>
      </c>
    </row>
    <row r="112" spans="1:15" ht="24.95" customHeight="1" x14ac:dyDescent="0.2">
      <c r="A112" s="67">
        <v>464</v>
      </c>
      <c r="B112" s="72" t="s">
        <v>1595</v>
      </c>
      <c r="C112" s="73">
        <v>54</v>
      </c>
      <c r="D112" s="73">
        <v>762</v>
      </c>
      <c r="E112" s="74" t="s">
        <v>1408</v>
      </c>
      <c r="F112" s="73">
        <v>2</v>
      </c>
      <c r="G112" s="73" t="s">
        <v>1100</v>
      </c>
      <c r="H112" s="73" t="s">
        <v>1455</v>
      </c>
      <c r="I112" s="73" t="s">
        <v>1108</v>
      </c>
      <c r="J112" s="73" t="s">
        <v>1197</v>
      </c>
      <c r="K112" s="73" t="s">
        <v>1504</v>
      </c>
      <c r="L112" s="73" t="s">
        <v>1400</v>
      </c>
      <c r="M112" s="73">
        <v>5</v>
      </c>
      <c r="N112" s="75" t="s">
        <v>1456</v>
      </c>
      <c r="O112" s="76" t="s">
        <v>1424</v>
      </c>
    </row>
    <row r="113" spans="1:15" ht="24.95" customHeight="1" x14ac:dyDescent="0.2">
      <c r="A113" s="67">
        <v>466</v>
      </c>
      <c r="B113" s="72" t="s">
        <v>1596</v>
      </c>
      <c r="C113" s="73">
        <v>54</v>
      </c>
      <c r="D113" s="73">
        <v>762</v>
      </c>
      <c r="E113" s="74" t="s">
        <v>1417</v>
      </c>
      <c r="F113" s="73">
        <v>2</v>
      </c>
      <c r="G113" s="73" t="s">
        <v>1100</v>
      </c>
      <c r="H113" s="73" t="s">
        <v>1455</v>
      </c>
      <c r="I113" s="73" t="s">
        <v>1108</v>
      </c>
      <c r="J113" s="73" t="s">
        <v>1197</v>
      </c>
      <c r="K113" s="73" t="s">
        <v>1504</v>
      </c>
      <c r="L113" s="73" t="s">
        <v>1400</v>
      </c>
      <c r="M113" s="73">
        <v>5</v>
      </c>
      <c r="N113" s="75" t="s">
        <v>1456</v>
      </c>
      <c r="O113" s="76" t="s">
        <v>1424</v>
      </c>
    </row>
    <row r="114" spans="1:15" ht="24.95" customHeight="1" x14ac:dyDescent="0.2">
      <c r="A114" s="67">
        <v>468</v>
      </c>
      <c r="B114" s="72" t="s">
        <v>1597</v>
      </c>
      <c r="C114" s="73">
        <v>54</v>
      </c>
      <c r="D114" s="73">
        <v>213</v>
      </c>
      <c r="E114" s="74" t="s">
        <v>1442</v>
      </c>
      <c r="F114" s="73">
        <v>7</v>
      </c>
      <c r="G114" s="73" t="s">
        <v>1119</v>
      </c>
      <c r="H114" s="73" t="s">
        <v>1452</v>
      </c>
      <c r="I114" s="73" t="s">
        <v>1132</v>
      </c>
      <c r="J114" s="73" t="s">
        <v>1197</v>
      </c>
      <c r="K114" s="73" t="s">
        <v>1415</v>
      </c>
      <c r="L114" s="73" t="s">
        <v>1410</v>
      </c>
      <c r="M114" s="73">
        <v>5</v>
      </c>
      <c r="N114" s="75" t="s">
        <v>1445</v>
      </c>
      <c r="O114" s="76" t="s">
        <v>1402</v>
      </c>
    </row>
    <row r="115" spans="1:15" ht="24.95" customHeight="1" x14ac:dyDescent="0.2">
      <c r="A115" s="67">
        <v>470</v>
      </c>
      <c r="B115" s="72" t="s">
        <v>1598</v>
      </c>
      <c r="C115" s="73">
        <v>54</v>
      </c>
      <c r="D115" s="73">
        <v>212</v>
      </c>
      <c r="E115" s="74" t="s">
        <v>1542</v>
      </c>
      <c r="F115" s="73">
        <v>4</v>
      </c>
      <c r="G115" s="73" t="s">
        <v>1112</v>
      </c>
      <c r="H115" s="73" t="s">
        <v>1427</v>
      </c>
      <c r="I115" s="73" t="s">
        <v>1171</v>
      </c>
      <c r="J115" s="73" t="s">
        <v>1197</v>
      </c>
      <c r="K115" s="73" t="s">
        <v>1430</v>
      </c>
      <c r="L115" s="73" t="s">
        <v>1400</v>
      </c>
      <c r="M115" s="73">
        <v>5</v>
      </c>
      <c r="N115" s="75" t="s">
        <v>1496</v>
      </c>
      <c r="O115" s="76" t="s">
        <v>1424</v>
      </c>
    </row>
    <row r="116" spans="1:15" ht="24.95" customHeight="1" x14ac:dyDescent="0.2">
      <c r="A116" s="67">
        <v>475</v>
      </c>
      <c r="B116" s="72" t="s">
        <v>1599</v>
      </c>
      <c r="C116" s="73">
        <v>54</v>
      </c>
      <c r="D116" s="73">
        <v>212</v>
      </c>
      <c r="E116" s="74" t="s">
        <v>1546</v>
      </c>
      <c r="F116" s="73">
        <v>4</v>
      </c>
      <c r="G116" s="73" t="s">
        <v>1112</v>
      </c>
      <c r="H116" s="73" t="s">
        <v>1427</v>
      </c>
      <c r="I116" s="73" t="s">
        <v>1171</v>
      </c>
      <c r="J116" s="73" t="s">
        <v>1197</v>
      </c>
      <c r="K116" s="73" t="s">
        <v>1430</v>
      </c>
      <c r="L116" s="73" t="s">
        <v>1400</v>
      </c>
      <c r="M116" s="73">
        <v>5</v>
      </c>
      <c r="N116" s="75" t="s">
        <v>1426</v>
      </c>
      <c r="O116" s="76" t="s">
        <v>1424</v>
      </c>
    </row>
    <row r="117" spans="1:15" ht="24.95" customHeight="1" x14ac:dyDescent="0.2">
      <c r="A117" s="67">
        <v>480</v>
      </c>
      <c r="B117" s="72" t="s">
        <v>1368</v>
      </c>
      <c r="C117" s="73">
        <v>54</v>
      </c>
      <c r="D117" s="73">
        <v>523</v>
      </c>
      <c r="E117" s="74" t="s">
        <v>1442</v>
      </c>
      <c r="F117" s="73">
        <v>6</v>
      </c>
      <c r="G117" s="73" t="s">
        <v>1117</v>
      </c>
      <c r="H117" s="73" t="s">
        <v>1443</v>
      </c>
      <c r="I117" s="73" t="s">
        <v>1130</v>
      </c>
      <c r="J117" s="73" t="s">
        <v>1197</v>
      </c>
      <c r="K117" s="73" t="s">
        <v>1415</v>
      </c>
      <c r="L117" s="73" t="s">
        <v>1400</v>
      </c>
      <c r="M117" s="73">
        <v>5</v>
      </c>
      <c r="N117" s="75" t="s">
        <v>1445</v>
      </c>
      <c r="O117" s="76" t="s">
        <v>1402</v>
      </c>
    </row>
    <row r="118" spans="1:15" ht="24.95" customHeight="1" x14ac:dyDescent="0.2">
      <c r="A118" s="67">
        <v>495</v>
      </c>
      <c r="B118" s="72" t="s">
        <v>1600</v>
      </c>
      <c r="C118" s="73">
        <v>54</v>
      </c>
      <c r="D118" s="73">
        <v>542</v>
      </c>
      <c r="E118" s="74" t="s">
        <v>1417</v>
      </c>
      <c r="F118" s="73">
        <v>10</v>
      </c>
      <c r="G118" s="73" t="s">
        <v>1125</v>
      </c>
      <c r="H118" s="73" t="s">
        <v>1448</v>
      </c>
      <c r="I118" s="73" t="s">
        <v>1140</v>
      </c>
      <c r="J118" s="73" t="s">
        <v>1197</v>
      </c>
      <c r="K118" s="73" t="s">
        <v>1601</v>
      </c>
      <c r="L118" s="73" t="s">
        <v>1400</v>
      </c>
      <c r="M118" s="73">
        <v>5</v>
      </c>
      <c r="N118" s="75" t="s">
        <v>1401</v>
      </c>
      <c r="O118" s="76" t="s">
        <v>1402</v>
      </c>
    </row>
    <row r="119" spans="1:15" ht="24.95" customHeight="1" x14ac:dyDescent="0.2">
      <c r="A119" s="67">
        <v>496</v>
      </c>
      <c r="B119" s="72" t="s">
        <v>1602</v>
      </c>
      <c r="C119" s="73">
        <v>54</v>
      </c>
      <c r="D119" s="73">
        <v>211</v>
      </c>
      <c r="E119" s="74" t="s">
        <v>1542</v>
      </c>
      <c r="F119" s="73">
        <v>4</v>
      </c>
      <c r="G119" s="73" t="s">
        <v>1112</v>
      </c>
      <c r="H119" s="73" t="s">
        <v>1425</v>
      </c>
      <c r="I119" s="73" t="s">
        <v>1116</v>
      </c>
      <c r="J119" s="73" t="s">
        <v>1197</v>
      </c>
      <c r="K119" s="73" t="s">
        <v>1430</v>
      </c>
      <c r="L119" s="73" t="s">
        <v>1400</v>
      </c>
      <c r="M119" s="73">
        <v>5</v>
      </c>
      <c r="N119" s="75" t="s">
        <v>1426</v>
      </c>
      <c r="O119" s="76" t="s">
        <v>1424</v>
      </c>
    </row>
    <row r="120" spans="1:15" ht="24.95" customHeight="1" x14ac:dyDescent="0.2">
      <c r="A120" s="67">
        <v>501</v>
      </c>
      <c r="B120" s="72" t="s">
        <v>1603</v>
      </c>
      <c r="C120" s="73">
        <v>54</v>
      </c>
      <c r="D120" s="73">
        <v>812</v>
      </c>
      <c r="E120" s="74" t="s">
        <v>1417</v>
      </c>
      <c r="F120" s="73">
        <v>18</v>
      </c>
      <c r="G120" s="73" t="s">
        <v>1141</v>
      </c>
      <c r="H120" s="73" t="s">
        <v>1523</v>
      </c>
      <c r="I120" s="73" t="s">
        <v>1157</v>
      </c>
      <c r="J120" s="73" t="s">
        <v>1197</v>
      </c>
      <c r="K120" s="73" t="s">
        <v>1399</v>
      </c>
      <c r="L120" s="73" t="s">
        <v>1400</v>
      </c>
      <c r="M120" s="73">
        <v>5</v>
      </c>
      <c r="N120" s="75" t="s">
        <v>1401</v>
      </c>
      <c r="O120" s="76" t="s">
        <v>1402</v>
      </c>
    </row>
    <row r="121" spans="1:15" ht="24.95" customHeight="1" x14ac:dyDescent="0.2">
      <c r="A121" s="67">
        <v>509</v>
      </c>
      <c r="B121" s="72" t="s">
        <v>1604</v>
      </c>
      <c r="C121" s="73">
        <v>54</v>
      </c>
      <c r="D121" s="73">
        <v>582</v>
      </c>
      <c r="E121" s="74" t="s">
        <v>1442</v>
      </c>
      <c r="F121" s="73">
        <v>13</v>
      </c>
      <c r="G121" s="73" t="s">
        <v>1131</v>
      </c>
      <c r="H121" s="73" t="s">
        <v>1403</v>
      </c>
      <c r="I121" s="73" t="s">
        <v>1138</v>
      </c>
      <c r="J121" s="73" t="s">
        <v>1197</v>
      </c>
      <c r="K121" s="73" t="s">
        <v>1399</v>
      </c>
      <c r="L121" s="73" t="s">
        <v>1400</v>
      </c>
      <c r="M121" s="73">
        <v>5</v>
      </c>
      <c r="N121" s="75" t="s">
        <v>1422</v>
      </c>
      <c r="O121" s="76" t="s">
        <v>1402</v>
      </c>
    </row>
    <row r="122" spans="1:15" ht="24.95" customHeight="1" x14ac:dyDescent="0.2">
      <c r="A122" s="67">
        <v>514</v>
      </c>
      <c r="B122" s="72" t="s">
        <v>1605</v>
      </c>
      <c r="C122" s="73">
        <v>54</v>
      </c>
      <c r="D122" s="73">
        <v>211</v>
      </c>
      <c r="E122" s="74" t="s">
        <v>1546</v>
      </c>
      <c r="F122" s="73">
        <v>4</v>
      </c>
      <c r="G122" s="73" t="s">
        <v>1112</v>
      </c>
      <c r="H122" s="73" t="s">
        <v>1425</v>
      </c>
      <c r="I122" s="73" t="s">
        <v>1116</v>
      </c>
      <c r="J122" s="73" t="s">
        <v>1197</v>
      </c>
      <c r="K122" s="73" t="s">
        <v>1430</v>
      </c>
      <c r="L122" s="73" t="s">
        <v>1400</v>
      </c>
      <c r="M122" s="73">
        <v>5</v>
      </c>
      <c r="N122" s="75" t="s">
        <v>1426</v>
      </c>
      <c r="O122" s="76" t="s">
        <v>1424</v>
      </c>
    </row>
    <row r="123" spans="1:15" ht="24.95" customHeight="1" x14ac:dyDescent="0.2">
      <c r="A123" s="67">
        <v>516</v>
      </c>
      <c r="B123" s="72" t="s">
        <v>1606</v>
      </c>
      <c r="C123" s="73">
        <v>54</v>
      </c>
      <c r="D123" s="73">
        <v>340</v>
      </c>
      <c r="E123" s="74" t="s">
        <v>1397</v>
      </c>
      <c r="F123" s="73">
        <v>15</v>
      </c>
      <c r="G123" s="73" t="s">
        <v>1135</v>
      </c>
      <c r="H123" s="73" t="s">
        <v>1409</v>
      </c>
      <c r="I123" s="73" t="s">
        <v>1153</v>
      </c>
      <c r="J123" s="73" t="s">
        <v>1197</v>
      </c>
      <c r="K123" s="73" t="s">
        <v>1399</v>
      </c>
      <c r="L123" s="73" t="s">
        <v>1400</v>
      </c>
      <c r="M123" s="73">
        <v>5</v>
      </c>
      <c r="N123" s="75" t="s">
        <v>1401</v>
      </c>
      <c r="O123" s="76" t="s">
        <v>1402</v>
      </c>
    </row>
    <row r="124" spans="1:15" ht="24.95" customHeight="1" x14ac:dyDescent="0.2">
      <c r="A124" s="67">
        <v>518</v>
      </c>
      <c r="B124" s="72" t="s">
        <v>1607</v>
      </c>
      <c r="C124" s="73">
        <v>54</v>
      </c>
      <c r="D124" s="73">
        <v>625</v>
      </c>
      <c r="E124" s="74" t="s">
        <v>1397</v>
      </c>
      <c r="F124" s="73">
        <v>20</v>
      </c>
      <c r="G124" s="73" t="s">
        <v>1145</v>
      </c>
      <c r="H124" s="73" t="s">
        <v>1469</v>
      </c>
      <c r="I124" s="73" t="s">
        <v>1161</v>
      </c>
      <c r="J124" s="73" t="s">
        <v>1197</v>
      </c>
      <c r="K124" s="73" t="s">
        <v>1471</v>
      </c>
      <c r="L124" s="73" t="s">
        <v>1420</v>
      </c>
      <c r="M124" s="73">
        <v>5</v>
      </c>
      <c r="N124" s="75" t="s">
        <v>1608</v>
      </c>
      <c r="O124" s="76" t="s">
        <v>1407</v>
      </c>
    </row>
    <row r="125" spans="1:15" ht="24.95" customHeight="1" x14ac:dyDescent="0.2">
      <c r="A125" s="67">
        <v>520</v>
      </c>
      <c r="B125" s="72" t="s">
        <v>1609</v>
      </c>
      <c r="C125" s="73">
        <v>54</v>
      </c>
      <c r="D125" s="73">
        <v>344</v>
      </c>
      <c r="E125" s="74" t="s">
        <v>1408</v>
      </c>
      <c r="F125" s="73">
        <v>15</v>
      </c>
      <c r="G125" s="73" t="s">
        <v>1135</v>
      </c>
      <c r="H125" s="73" t="s">
        <v>1409</v>
      </c>
      <c r="I125" s="73" t="s">
        <v>1153</v>
      </c>
      <c r="J125" s="73" t="s">
        <v>1197</v>
      </c>
      <c r="K125" s="73" t="s">
        <v>1415</v>
      </c>
      <c r="L125" s="73" t="s">
        <v>1416</v>
      </c>
      <c r="M125" s="73">
        <v>5</v>
      </c>
      <c r="N125" s="75" t="s">
        <v>1411</v>
      </c>
      <c r="O125" s="76" t="s">
        <v>1412</v>
      </c>
    </row>
    <row r="126" spans="1:15" ht="24.95" customHeight="1" x14ac:dyDescent="0.2">
      <c r="A126" s="67">
        <v>523</v>
      </c>
      <c r="B126" s="72" t="s">
        <v>1610</v>
      </c>
      <c r="C126" s="73">
        <v>54</v>
      </c>
      <c r="D126" s="73">
        <v>344</v>
      </c>
      <c r="E126" s="74" t="s">
        <v>1417</v>
      </c>
      <c r="F126" s="73">
        <v>15</v>
      </c>
      <c r="G126" s="73" t="s">
        <v>1135</v>
      </c>
      <c r="H126" s="73" t="s">
        <v>1409</v>
      </c>
      <c r="I126" s="73" t="s">
        <v>1153</v>
      </c>
      <c r="J126" s="73" t="s">
        <v>1197</v>
      </c>
      <c r="K126" s="73" t="s">
        <v>1415</v>
      </c>
      <c r="L126" s="73" t="s">
        <v>1416</v>
      </c>
      <c r="M126" s="73">
        <v>5</v>
      </c>
      <c r="N126" s="75" t="s">
        <v>1611</v>
      </c>
      <c r="O126" s="76" t="s">
        <v>1412</v>
      </c>
    </row>
    <row r="127" spans="1:15" ht="24.95" customHeight="1" x14ac:dyDescent="0.2">
      <c r="A127" s="67">
        <v>525</v>
      </c>
      <c r="B127" s="72" t="s">
        <v>1612</v>
      </c>
      <c r="C127" s="73">
        <v>54</v>
      </c>
      <c r="D127" s="73">
        <v>582</v>
      </c>
      <c r="E127" s="74" t="s">
        <v>1482</v>
      </c>
      <c r="F127" s="73">
        <v>13</v>
      </c>
      <c r="G127" s="73" t="s">
        <v>1131</v>
      </c>
      <c r="H127" s="73" t="s">
        <v>1403</v>
      </c>
      <c r="I127" s="73" t="s">
        <v>1138</v>
      </c>
      <c r="J127" s="73" t="s">
        <v>1197</v>
      </c>
      <c r="K127" s="73" t="s">
        <v>1512</v>
      </c>
      <c r="L127" s="73" t="s">
        <v>1400</v>
      </c>
      <c r="M127" s="73">
        <v>5</v>
      </c>
      <c r="N127" s="75" t="s">
        <v>1422</v>
      </c>
      <c r="O127" s="76" t="s">
        <v>1402</v>
      </c>
    </row>
    <row r="128" spans="1:15" ht="24.95" customHeight="1" x14ac:dyDescent="0.2">
      <c r="A128" s="67">
        <v>526</v>
      </c>
      <c r="B128" s="72" t="s">
        <v>1613</v>
      </c>
      <c r="C128" s="73">
        <v>54</v>
      </c>
      <c r="D128" s="73">
        <v>841</v>
      </c>
      <c r="E128" s="74" t="s">
        <v>1442</v>
      </c>
      <c r="F128" s="73">
        <v>13</v>
      </c>
      <c r="G128" s="73" t="s">
        <v>1131</v>
      </c>
      <c r="H128" s="73" t="s">
        <v>1434</v>
      </c>
      <c r="I128" s="73" t="s">
        <v>1169</v>
      </c>
      <c r="J128" s="73" t="s">
        <v>1197</v>
      </c>
      <c r="K128" s="73" t="s">
        <v>1512</v>
      </c>
      <c r="L128" s="73" t="s">
        <v>1400</v>
      </c>
      <c r="M128" s="73">
        <v>5</v>
      </c>
      <c r="N128" s="75" t="s">
        <v>1422</v>
      </c>
      <c r="O128" s="76" t="s">
        <v>1402</v>
      </c>
    </row>
    <row r="129" spans="1:15" ht="24.95" customHeight="1" x14ac:dyDescent="0.2">
      <c r="A129" s="67">
        <v>527</v>
      </c>
      <c r="B129" s="72" t="s">
        <v>1614</v>
      </c>
      <c r="C129" s="73">
        <v>54</v>
      </c>
      <c r="D129" s="73">
        <v>841</v>
      </c>
      <c r="E129" s="74" t="s">
        <v>1482</v>
      </c>
      <c r="F129" s="73">
        <v>13</v>
      </c>
      <c r="G129" s="73" t="s">
        <v>1131</v>
      </c>
      <c r="H129" s="73" t="s">
        <v>1434</v>
      </c>
      <c r="I129" s="73" t="s">
        <v>1169</v>
      </c>
      <c r="J129" s="73" t="s">
        <v>1197</v>
      </c>
      <c r="K129" s="73" t="s">
        <v>1399</v>
      </c>
      <c r="L129" s="73" t="s">
        <v>1400</v>
      </c>
      <c r="M129" s="73">
        <v>5</v>
      </c>
      <c r="N129" s="75" t="s">
        <v>1422</v>
      </c>
      <c r="O129" s="76" t="s">
        <v>1402</v>
      </c>
    </row>
    <row r="130" spans="1:15" ht="24.95" customHeight="1" x14ac:dyDescent="0.2">
      <c r="A130" s="67">
        <v>528</v>
      </c>
      <c r="B130" s="72" t="s">
        <v>1615</v>
      </c>
      <c r="C130" s="73">
        <v>54</v>
      </c>
      <c r="D130" s="73">
        <v>525</v>
      </c>
      <c r="E130" s="74" t="s">
        <v>1466</v>
      </c>
      <c r="F130" s="73">
        <v>13</v>
      </c>
      <c r="G130" s="73" t="s">
        <v>1131</v>
      </c>
      <c r="H130" s="73" t="s">
        <v>1421</v>
      </c>
      <c r="I130" s="73" t="s">
        <v>1150</v>
      </c>
      <c r="J130" s="73" t="s">
        <v>1197</v>
      </c>
      <c r="K130" s="73" t="s">
        <v>1616</v>
      </c>
      <c r="L130" s="73" t="s">
        <v>1400</v>
      </c>
      <c r="M130" s="73">
        <v>5</v>
      </c>
      <c r="N130" s="75" t="s">
        <v>1422</v>
      </c>
      <c r="O130" s="76" t="s">
        <v>1402</v>
      </c>
    </row>
    <row r="131" spans="1:15" ht="24.95" customHeight="1" x14ac:dyDescent="0.2">
      <c r="A131" s="67">
        <v>529</v>
      </c>
      <c r="B131" s="72" t="s">
        <v>1617</v>
      </c>
      <c r="C131" s="73">
        <v>54</v>
      </c>
      <c r="D131" s="73">
        <v>525</v>
      </c>
      <c r="E131" s="74" t="s">
        <v>1618</v>
      </c>
      <c r="F131" s="73">
        <v>13</v>
      </c>
      <c r="G131" s="73" t="s">
        <v>1131</v>
      </c>
      <c r="H131" s="73" t="s">
        <v>1421</v>
      </c>
      <c r="I131" s="73" t="s">
        <v>1150</v>
      </c>
      <c r="J131" s="73" t="s">
        <v>1197</v>
      </c>
      <c r="K131" s="73" t="s">
        <v>1616</v>
      </c>
      <c r="L131" s="73" t="s">
        <v>1400</v>
      </c>
      <c r="M131" s="73">
        <v>5</v>
      </c>
      <c r="N131" s="75" t="s">
        <v>1422</v>
      </c>
      <c r="O131" s="76" t="s">
        <v>1402</v>
      </c>
    </row>
    <row r="132" spans="1:15" ht="24.95" customHeight="1" x14ac:dyDescent="0.2">
      <c r="A132" s="67">
        <v>530</v>
      </c>
      <c r="B132" s="72" t="s">
        <v>1619</v>
      </c>
      <c r="C132" s="73">
        <v>54</v>
      </c>
      <c r="D132" s="73">
        <v>525</v>
      </c>
      <c r="E132" s="74" t="s">
        <v>1450</v>
      </c>
      <c r="F132" s="73">
        <v>13</v>
      </c>
      <c r="G132" s="73" t="s">
        <v>1131</v>
      </c>
      <c r="H132" s="73" t="s">
        <v>1421</v>
      </c>
      <c r="I132" s="73" t="s">
        <v>1150</v>
      </c>
      <c r="J132" s="73" t="s">
        <v>1197</v>
      </c>
      <c r="K132" s="73" t="s">
        <v>1616</v>
      </c>
      <c r="L132" s="73" t="s">
        <v>1400</v>
      </c>
      <c r="M132" s="73">
        <v>5</v>
      </c>
      <c r="N132" s="75" t="s">
        <v>1422</v>
      </c>
      <c r="O132" s="76" t="s">
        <v>1402</v>
      </c>
    </row>
    <row r="133" spans="1:15" ht="24.95" customHeight="1" x14ac:dyDescent="0.2">
      <c r="A133" s="67">
        <v>533</v>
      </c>
      <c r="B133" s="72" t="s">
        <v>1377</v>
      </c>
      <c r="C133" s="73">
        <v>54</v>
      </c>
      <c r="D133" s="73">
        <v>524</v>
      </c>
      <c r="E133" s="74" t="s">
        <v>1417</v>
      </c>
      <c r="F133" s="73">
        <v>8</v>
      </c>
      <c r="G133" s="73" t="s">
        <v>1121</v>
      </c>
      <c r="H133" s="73" t="s">
        <v>1460</v>
      </c>
      <c r="I133" s="73" t="s">
        <v>1136</v>
      </c>
      <c r="J133" s="73" t="s">
        <v>1197</v>
      </c>
      <c r="K133" s="73" t="s">
        <v>1399</v>
      </c>
      <c r="L133" s="73" t="s">
        <v>1400</v>
      </c>
      <c r="M133" s="73">
        <v>5</v>
      </c>
      <c r="N133" s="75" t="s">
        <v>1401</v>
      </c>
      <c r="O133" s="76" t="s">
        <v>1402</v>
      </c>
    </row>
    <row r="134" spans="1:15" ht="24.95" customHeight="1" x14ac:dyDescent="0.2">
      <c r="A134" s="67">
        <v>536</v>
      </c>
      <c r="B134" s="72" t="s">
        <v>1620</v>
      </c>
      <c r="C134" s="73">
        <v>54</v>
      </c>
      <c r="D134" s="73">
        <v>811</v>
      </c>
      <c r="E134" s="74" t="s">
        <v>1397</v>
      </c>
      <c r="F134" s="73">
        <v>18</v>
      </c>
      <c r="G134" s="73" t="s">
        <v>1141</v>
      </c>
      <c r="H134" s="73" t="s">
        <v>1454</v>
      </c>
      <c r="I134" s="73" t="s">
        <v>1156</v>
      </c>
      <c r="J134" s="73" t="s">
        <v>1197</v>
      </c>
      <c r="K134" s="73" t="s">
        <v>1430</v>
      </c>
      <c r="L134" s="73" t="s">
        <v>1400</v>
      </c>
      <c r="M134" s="73">
        <v>5</v>
      </c>
      <c r="N134" s="75" t="s">
        <v>1401</v>
      </c>
      <c r="O134" s="76" t="s">
        <v>1402</v>
      </c>
    </row>
    <row r="135" spans="1:15" ht="24.95" customHeight="1" x14ac:dyDescent="0.2">
      <c r="A135" s="67">
        <v>552</v>
      </c>
      <c r="B135" s="72" t="s">
        <v>1623</v>
      </c>
      <c r="C135" s="73">
        <v>54</v>
      </c>
      <c r="D135" s="73">
        <v>853</v>
      </c>
      <c r="E135" s="74" t="s">
        <v>1408</v>
      </c>
      <c r="F135" s="73">
        <v>23</v>
      </c>
      <c r="G135" s="73" t="s">
        <v>1439</v>
      </c>
      <c r="H135" s="73" t="s">
        <v>1621</v>
      </c>
      <c r="I135" s="73" t="s">
        <v>1170</v>
      </c>
      <c r="J135" s="73" t="s">
        <v>1197</v>
      </c>
      <c r="K135" s="73" t="s">
        <v>1471</v>
      </c>
      <c r="L135" s="73" t="s">
        <v>1420</v>
      </c>
      <c r="M135" s="73">
        <v>5</v>
      </c>
      <c r="N135" s="75" t="s">
        <v>1622</v>
      </c>
      <c r="O135" s="76" t="s">
        <v>1559</v>
      </c>
    </row>
    <row r="136" spans="1:15" ht="24.95" customHeight="1" x14ac:dyDescent="0.2">
      <c r="A136" s="67">
        <v>554</v>
      </c>
      <c r="B136" s="72" t="s">
        <v>1624</v>
      </c>
      <c r="C136" s="73">
        <v>54</v>
      </c>
      <c r="D136" s="73">
        <v>853</v>
      </c>
      <c r="E136" s="74" t="s">
        <v>1417</v>
      </c>
      <c r="F136" s="73">
        <v>23</v>
      </c>
      <c r="G136" s="73" t="s">
        <v>1439</v>
      </c>
      <c r="H136" s="73" t="s">
        <v>1621</v>
      </c>
      <c r="I136" s="73" t="s">
        <v>1170</v>
      </c>
      <c r="J136" s="73" t="s">
        <v>1197</v>
      </c>
      <c r="K136" s="73" t="s">
        <v>1471</v>
      </c>
      <c r="L136" s="73" t="s">
        <v>1420</v>
      </c>
      <c r="M136" s="73">
        <v>5</v>
      </c>
      <c r="N136" s="75" t="s">
        <v>1622</v>
      </c>
      <c r="O136" s="76" t="s">
        <v>1559</v>
      </c>
    </row>
    <row r="137" spans="1:15" ht="24.95" customHeight="1" x14ac:dyDescent="0.2">
      <c r="A137" s="67">
        <v>556</v>
      </c>
      <c r="B137" s="72" t="s">
        <v>1625</v>
      </c>
      <c r="C137" s="73">
        <v>54</v>
      </c>
      <c r="D137" s="73">
        <v>853</v>
      </c>
      <c r="E137" s="74" t="s">
        <v>1414</v>
      </c>
      <c r="F137" s="73">
        <v>23</v>
      </c>
      <c r="G137" s="73" t="s">
        <v>1439</v>
      </c>
      <c r="H137" s="73" t="s">
        <v>1621</v>
      </c>
      <c r="I137" s="73" t="s">
        <v>1170</v>
      </c>
      <c r="J137" s="73" t="s">
        <v>1197</v>
      </c>
      <c r="K137" s="73" t="s">
        <v>1471</v>
      </c>
      <c r="L137" s="73" t="s">
        <v>1420</v>
      </c>
      <c r="M137" s="73">
        <v>5</v>
      </c>
      <c r="N137" s="75" t="s">
        <v>1622</v>
      </c>
      <c r="O137" s="76" t="s">
        <v>1559</v>
      </c>
    </row>
    <row r="138" spans="1:15" ht="24.95" customHeight="1" x14ac:dyDescent="0.2"/>
    <row r="139" spans="1:15" ht="24.95" customHeight="1" x14ac:dyDescent="0.2">
      <c r="A139" s="67">
        <v>425</v>
      </c>
      <c r="B139" s="86" t="s">
        <v>1584</v>
      </c>
      <c r="C139" s="87">
        <v>54</v>
      </c>
      <c r="D139" s="87">
        <v>861</v>
      </c>
      <c r="E139" s="88" t="s">
        <v>1397</v>
      </c>
      <c r="F139" s="87">
        <v>22</v>
      </c>
      <c r="G139" s="87" t="s">
        <v>1149</v>
      </c>
      <c r="H139" s="87" t="s">
        <v>1556</v>
      </c>
      <c r="I139" s="87" t="s">
        <v>1557</v>
      </c>
      <c r="J139" s="87" t="s">
        <v>1197</v>
      </c>
      <c r="K139" s="87" t="s">
        <v>1585</v>
      </c>
      <c r="L139" s="87" t="s">
        <v>1400</v>
      </c>
      <c r="M139" s="87">
        <v>5</v>
      </c>
      <c r="N139" s="89" t="s">
        <v>1586</v>
      </c>
      <c r="O139" s="87" t="s">
        <v>1559</v>
      </c>
    </row>
    <row r="140" spans="1:15" ht="24.95" customHeight="1" x14ac:dyDescent="0.2"/>
    <row r="141" spans="1:15" ht="24.95" customHeight="1" x14ac:dyDescent="0.2"/>
  </sheetData>
  <autoFilter ref="A1:O137" xr:uid="{00000000-0009-0000-0000-000004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08FF-7D9E-4B79-B8EB-F69452EDF055}">
  <sheetPr>
    <tabColor rgb="FF00B050"/>
  </sheetPr>
  <dimension ref="A1:P378"/>
  <sheetViews>
    <sheetView workbookViewId="0"/>
  </sheetViews>
  <sheetFormatPr defaultColWidth="9" defaultRowHeight="15" x14ac:dyDescent="0.25"/>
  <cols>
    <col min="1" max="1" width="9" style="15"/>
    <col min="2" max="2" width="19.140625" style="15" bestFit="1" customWidth="1"/>
    <col min="3" max="3" width="24" style="15" bestFit="1" customWidth="1"/>
    <col min="4" max="4" width="9" style="15"/>
    <col min="5" max="7" width="9" style="110"/>
    <col min="8" max="8" width="24" style="15" bestFit="1" customWidth="1"/>
    <col min="9" max="9" width="12.42578125" style="15" bestFit="1" customWidth="1"/>
    <col min="10" max="12" width="9" style="15"/>
    <col min="13" max="13" width="34.85546875" style="15" bestFit="1" customWidth="1"/>
    <col min="14" max="16384" width="9" style="15"/>
  </cols>
  <sheetData>
    <row r="1" spans="1:16" ht="15.75" thickBot="1" x14ac:dyDescent="0.3">
      <c r="A1" s="95"/>
      <c r="B1" s="96" t="s">
        <v>1173</v>
      </c>
      <c r="C1" s="96" t="s">
        <v>1178</v>
      </c>
      <c r="D1" s="96" t="s">
        <v>1174</v>
      </c>
      <c r="E1" s="97" t="s">
        <v>1175</v>
      </c>
      <c r="F1" s="97" t="s">
        <v>1176</v>
      </c>
      <c r="G1" s="97" t="s">
        <v>1177</v>
      </c>
      <c r="H1" s="96" t="s">
        <v>1178</v>
      </c>
      <c r="I1" s="96" t="s">
        <v>1643</v>
      </c>
      <c r="J1" s="96" t="s">
        <v>1179</v>
      </c>
      <c r="K1" s="96" t="s">
        <v>1180</v>
      </c>
      <c r="L1" s="96" t="s">
        <v>1181</v>
      </c>
    </row>
    <row r="2" spans="1:16" ht="33" x14ac:dyDescent="0.25">
      <c r="A2" s="98">
        <v>1</v>
      </c>
      <c r="B2" s="99" t="s">
        <v>1182</v>
      </c>
      <c r="C2" s="100"/>
      <c r="D2" s="202" t="s">
        <v>1183</v>
      </c>
      <c r="E2" s="203"/>
      <c r="F2" s="203"/>
      <c r="G2" s="204"/>
      <c r="H2" s="202" t="s">
        <v>1184</v>
      </c>
      <c r="I2" s="204"/>
      <c r="J2" s="202" t="s">
        <v>1185</v>
      </c>
      <c r="K2" s="204"/>
      <c r="L2" s="99" t="s">
        <v>1186</v>
      </c>
    </row>
    <row r="3" spans="1:16" ht="39" x14ac:dyDescent="0.25">
      <c r="A3" s="101">
        <v>2</v>
      </c>
      <c r="B3" s="102" t="s">
        <v>1182</v>
      </c>
      <c r="C3" s="101" t="s">
        <v>1191</v>
      </c>
      <c r="D3" s="101" t="s">
        <v>1187</v>
      </c>
      <c r="E3" s="103" t="s">
        <v>1188</v>
      </c>
      <c r="F3" s="103" t="s">
        <v>1189</v>
      </c>
      <c r="G3" s="103" t="s">
        <v>1190</v>
      </c>
      <c r="H3" s="101" t="s">
        <v>1191</v>
      </c>
      <c r="I3" s="101" t="s">
        <v>1644</v>
      </c>
      <c r="J3" s="101" t="s">
        <v>1192</v>
      </c>
      <c r="K3" s="101" t="s">
        <v>1193</v>
      </c>
      <c r="L3" s="102" t="s">
        <v>1186</v>
      </c>
      <c r="M3" s="104" t="s">
        <v>1645</v>
      </c>
      <c r="N3" s="105" t="s">
        <v>1646</v>
      </c>
      <c r="O3" s="106" t="s">
        <v>1647</v>
      </c>
      <c r="P3" s="106" t="s">
        <v>1648</v>
      </c>
    </row>
    <row r="4" spans="1:16" x14ac:dyDescent="0.25">
      <c r="A4" s="107">
        <v>168</v>
      </c>
      <c r="B4" s="107" t="s">
        <v>1194</v>
      </c>
      <c r="C4" s="107" t="s">
        <v>1195</v>
      </c>
      <c r="D4" s="107">
        <v>4</v>
      </c>
      <c r="E4" s="108" t="s">
        <v>1662</v>
      </c>
      <c r="F4" s="108">
        <v>24</v>
      </c>
      <c r="G4" s="108" t="s">
        <v>1397</v>
      </c>
      <c r="H4" s="107" t="s">
        <v>1195</v>
      </c>
      <c r="I4" s="107"/>
      <c r="J4" s="107" t="s">
        <v>1196</v>
      </c>
      <c r="K4" s="107" t="s">
        <v>1197</v>
      </c>
      <c r="L4" s="107">
        <v>5</v>
      </c>
      <c r="M4" s="51" t="s">
        <v>1754</v>
      </c>
    </row>
    <row r="5" spans="1:16" x14ac:dyDescent="0.25">
      <c r="A5" s="107">
        <v>48</v>
      </c>
      <c r="B5" s="107" t="s">
        <v>1198</v>
      </c>
      <c r="C5" s="107" t="s">
        <v>1199</v>
      </c>
      <c r="D5" s="107">
        <v>4</v>
      </c>
      <c r="E5" s="108" t="s">
        <v>1661</v>
      </c>
      <c r="F5" s="108" t="s">
        <v>1482</v>
      </c>
      <c r="G5" s="108" t="s">
        <v>1397</v>
      </c>
      <c r="H5" s="107" t="s">
        <v>1199</v>
      </c>
      <c r="I5" s="107"/>
      <c r="J5" s="107" t="s">
        <v>1196</v>
      </c>
      <c r="K5" s="107" t="s">
        <v>1197</v>
      </c>
      <c r="L5" s="107">
        <v>4</v>
      </c>
      <c r="M5" s="51" t="s">
        <v>1755</v>
      </c>
    </row>
    <row r="6" spans="1:16" x14ac:dyDescent="0.25">
      <c r="A6" s="187" t="s">
        <v>1830</v>
      </c>
      <c r="B6" s="187" t="s">
        <v>1203</v>
      </c>
      <c r="C6" s="187" t="s">
        <v>1829</v>
      </c>
      <c r="D6" s="187">
        <v>4</v>
      </c>
      <c r="E6" s="188" t="s">
        <v>1642</v>
      </c>
      <c r="F6" s="188" t="s">
        <v>1417</v>
      </c>
      <c r="G6" s="188">
        <v>12</v>
      </c>
      <c r="H6" s="187" t="s">
        <v>1829</v>
      </c>
      <c r="I6" s="187"/>
      <c r="J6" s="187" t="s">
        <v>1196</v>
      </c>
      <c r="K6" s="187" t="s">
        <v>1197</v>
      </c>
      <c r="L6" s="187">
        <v>4</v>
      </c>
      <c r="M6" s="189" t="s">
        <v>1756</v>
      </c>
    </row>
    <row r="7" spans="1:16" x14ac:dyDescent="0.25">
      <c r="A7" s="107">
        <v>13</v>
      </c>
      <c r="B7" s="107" t="s">
        <v>1203</v>
      </c>
      <c r="C7" s="107" t="s">
        <v>1654</v>
      </c>
      <c r="D7" s="107">
        <v>5</v>
      </c>
      <c r="E7" s="108" t="s">
        <v>1642</v>
      </c>
      <c r="F7" s="108" t="s">
        <v>1417</v>
      </c>
      <c r="G7" s="108" t="s">
        <v>1397</v>
      </c>
      <c r="H7" s="107" t="s">
        <v>1654</v>
      </c>
      <c r="I7" s="107"/>
      <c r="J7" s="107" t="s">
        <v>1202</v>
      </c>
      <c r="K7" s="107" t="s">
        <v>1196</v>
      </c>
      <c r="L7" s="107">
        <v>5</v>
      </c>
      <c r="M7" s="51" t="s">
        <v>1756</v>
      </c>
    </row>
    <row r="8" spans="1:16" ht="22.5" x14ac:dyDescent="0.25">
      <c r="A8" s="107">
        <v>136</v>
      </c>
      <c r="B8" s="107" t="s">
        <v>1200</v>
      </c>
      <c r="C8" s="107" t="s">
        <v>1201</v>
      </c>
      <c r="D8" s="107">
        <v>5</v>
      </c>
      <c r="E8" s="108" t="s">
        <v>1665</v>
      </c>
      <c r="F8" s="108">
        <v>19</v>
      </c>
      <c r="G8" s="108" t="s">
        <v>1397</v>
      </c>
      <c r="H8" s="107" t="s">
        <v>1201</v>
      </c>
      <c r="I8" s="107"/>
      <c r="J8" s="107" t="s">
        <v>1202</v>
      </c>
      <c r="K8" s="107" t="s">
        <v>1196</v>
      </c>
      <c r="L8" s="107">
        <v>7</v>
      </c>
      <c r="M8" s="51" t="s">
        <v>1757</v>
      </c>
    </row>
    <row r="9" spans="1:16" x14ac:dyDescent="0.25">
      <c r="A9" s="107">
        <v>68</v>
      </c>
      <c r="B9" s="107" t="s">
        <v>1204</v>
      </c>
      <c r="C9" s="107" t="s">
        <v>1205</v>
      </c>
      <c r="D9" s="107">
        <v>4</v>
      </c>
      <c r="E9" s="108" t="s">
        <v>1662</v>
      </c>
      <c r="F9" s="108" t="s">
        <v>1542</v>
      </c>
      <c r="G9" s="108" t="s">
        <v>1397</v>
      </c>
      <c r="H9" s="107" t="s">
        <v>1205</v>
      </c>
      <c r="I9" s="107"/>
      <c r="J9" s="107" t="s">
        <v>1196</v>
      </c>
      <c r="K9" s="107" t="s">
        <v>1197</v>
      </c>
      <c r="L9" s="107">
        <v>4</v>
      </c>
      <c r="M9" s="51" t="s">
        <v>1758</v>
      </c>
    </row>
    <row r="10" spans="1:16" ht="17.649999999999999" customHeight="1" x14ac:dyDescent="0.25">
      <c r="A10" s="107">
        <v>137</v>
      </c>
      <c r="B10" s="107" t="s">
        <v>1200</v>
      </c>
      <c r="C10" s="107" t="s">
        <v>1206</v>
      </c>
      <c r="D10" s="107">
        <v>4</v>
      </c>
      <c r="E10" s="108" t="s">
        <v>1665</v>
      </c>
      <c r="F10" s="108">
        <v>19</v>
      </c>
      <c r="G10" s="108" t="s">
        <v>1408</v>
      </c>
      <c r="H10" s="107" t="s">
        <v>1206</v>
      </c>
      <c r="I10" s="107"/>
      <c r="J10" s="107" t="s">
        <v>1196</v>
      </c>
      <c r="K10" s="107" t="s">
        <v>1197</v>
      </c>
      <c r="L10" s="107">
        <v>4</v>
      </c>
      <c r="M10" s="51" t="s">
        <v>1757</v>
      </c>
    </row>
    <row r="11" spans="1:16" ht="22.5" x14ac:dyDescent="0.25">
      <c r="A11" s="107">
        <v>23</v>
      </c>
      <c r="B11" s="107" t="s">
        <v>1207</v>
      </c>
      <c r="C11" s="107" t="s">
        <v>1208</v>
      </c>
      <c r="D11" s="107">
        <v>5</v>
      </c>
      <c r="E11" s="108" t="s">
        <v>1658</v>
      </c>
      <c r="F11" s="108" t="s">
        <v>1414</v>
      </c>
      <c r="G11" s="108" t="s">
        <v>1397</v>
      </c>
      <c r="H11" s="107" t="s">
        <v>1208</v>
      </c>
      <c r="I11" s="107">
        <v>4</v>
      </c>
      <c r="J11" s="107" t="s">
        <v>1209</v>
      </c>
      <c r="K11" s="107" t="s">
        <v>1197</v>
      </c>
      <c r="L11" s="107">
        <v>7</v>
      </c>
      <c r="M11" s="51" t="s">
        <v>1759</v>
      </c>
    </row>
    <row r="12" spans="1:16" x14ac:dyDescent="0.25">
      <c r="A12" s="107">
        <v>49</v>
      </c>
      <c r="B12" s="107" t="s">
        <v>1198</v>
      </c>
      <c r="C12" s="107" t="s">
        <v>1210</v>
      </c>
      <c r="D12" s="107">
        <v>4</v>
      </c>
      <c r="E12" s="108" t="s">
        <v>1661</v>
      </c>
      <c r="F12" s="108" t="s">
        <v>1482</v>
      </c>
      <c r="G12" s="108" t="s">
        <v>1408</v>
      </c>
      <c r="H12" s="107" t="s">
        <v>1210</v>
      </c>
      <c r="I12" s="107"/>
      <c r="J12" s="107" t="s">
        <v>1196</v>
      </c>
      <c r="K12" s="107" t="s">
        <v>1197</v>
      </c>
      <c r="L12" s="107">
        <v>4</v>
      </c>
      <c r="M12" s="51" t="s">
        <v>1755</v>
      </c>
    </row>
    <row r="13" spans="1:16" x14ac:dyDescent="0.25">
      <c r="A13" s="107">
        <v>3</v>
      </c>
      <c r="B13" s="107" t="s">
        <v>1211</v>
      </c>
      <c r="C13" s="107" t="s">
        <v>1212</v>
      </c>
      <c r="D13" s="107">
        <v>5</v>
      </c>
      <c r="E13" s="108" t="s">
        <v>1649</v>
      </c>
      <c r="F13" s="108" t="s">
        <v>1397</v>
      </c>
      <c r="G13" s="108" t="s">
        <v>1397</v>
      </c>
      <c r="H13" s="107" t="s">
        <v>1212</v>
      </c>
      <c r="I13" s="107"/>
      <c r="J13" s="107" t="s">
        <v>1209</v>
      </c>
      <c r="K13" s="107" t="s">
        <v>1197</v>
      </c>
      <c r="L13" s="107">
        <v>6</v>
      </c>
      <c r="M13" s="51" t="s">
        <v>1760</v>
      </c>
    </row>
    <row r="14" spans="1:16" x14ac:dyDescent="0.25">
      <c r="A14" s="107">
        <v>4</v>
      </c>
      <c r="B14" s="107" t="s">
        <v>1211</v>
      </c>
      <c r="C14" s="107" t="s">
        <v>1213</v>
      </c>
      <c r="D14" s="107">
        <v>4</v>
      </c>
      <c r="E14" s="108" t="s">
        <v>1649</v>
      </c>
      <c r="F14" s="108" t="s">
        <v>1397</v>
      </c>
      <c r="G14" s="108" t="s">
        <v>1408</v>
      </c>
      <c r="H14" s="107" t="s">
        <v>1213</v>
      </c>
      <c r="I14" s="107"/>
      <c r="J14" s="107" t="s">
        <v>1196</v>
      </c>
      <c r="K14" s="107" t="s">
        <v>1197</v>
      </c>
      <c r="L14" s="107">
        <v>5</v>
      </c>
      <c r="M14" s="51" t="s">
        <v>1760</v>
      </c>
    </row>
    <row r="15" spans="1:16" x14ac:dyDescent="0.25">
      <c r="A15" s="107">
        <v>30</v>
      </c>
      <c r="B15" s="107" t="s">
        <v>1214</v>
      </c>
      <c r="C15" s="107" t="s">
        <v>1215</v>
      </c>
      <c r="D15" s="107">
        <v>5</v>
      </c>
      <c r="E15" s="108" t="s">
        <v>1660</v>
      </c>
      <c r="F15" s="108" t="s">
        <v>1442</v>
      </c>
      <c r="G15" s="108" t="s">
        <v>1397</v>
      </c>
      <c r="H15" s="107" t="s">
        <v>1215</v>
      </c>
      <c r="I15" s="107"/>
      <c r="J15" s="107" t="s">
        <v>1209</v>
      </c>
      <c r="K15" s="107" t="s">
        <v>1197</v>
      </c>
      <c r="L15" s="107">
        <v>6</v>
      </c>
      <c r="M15" s="51" t="s">
        <v>1761</v>
      </c>
    </row>
    <row r="16" spans="1:16" x14ac:dyDescent="0.25">
      <c r="A16" s="107">
        <v>110</v>
      </c>
      <c r="B16" s="107" t="s">
        <v>1216</v>
      </c>
      <c r="C16" s="107" t="s">
        <v>1217</v>
      </c>
      <c r="D16" s="107">
        <v>4</v>
      </c>
      <c r="E16" s="108" t="s">
        <v>1663</v>
      </c>
      <c r="F16" s="108">
        <v>16</v>
      </c>
      <c r="G16" s="108" t="s">
        <v>1397</v>
      </c>
      <c r="H16" s="107" t="s">
        <v>1217</v>
      </c>
      <c r="I16" s="107">
        <v>3</v>
      </c>
      <c r="J16" s="107" t="s">
        <v>1196</v>
      </c>
      <c r="K16" s="107" t="s">
        <v>1197</v>
      </c>
      <c r="L16" s="107">
        <v>4</v>
      </c>
      <c r="M16" s="51" t="s">
        <v>1762</v>
      </c>
    </row>
    <row r="17" spans="1:13" x14ac:dyDescent="0.25">
      <c r="A17" s="107">
        <v>50</v>
      </c>
      <c r="B17" s="107" t="s">
        <v>1198</v>
      </c>
      <c r="C17" s="107" t="s">
        <v>1218</v>
      </c>
      <c r="D17" s="107">
        <v>4</v>
      </c>
      <c r="E17" s="108" t="s">
        <v>1661</v>
      </c>
      <c r="F17" s="108" t="s">
        <v>1482</v>
      </c>
      <c r="G17" s="108" t="s">
        <v>1417</v>
      </c>
      <c r="H17" s="107" t="s">
        <v>1218</v>
      </c>
      <c r="I17" s="107"/>
      <c r="J17" s="107" t="s">
        <v>1196</v>
      </c>
      <c r="K17" s="107" t="s">
        <v>1197</v>
      </c>
      <c r="L17" s="107">
        <v>4</v>
      </c>
      <c r="M17" s="51" t="s">
        <v>1755</v>
      </c>
    </row>
    <row r="18" spans="1:13" x14ac:dyDescent="0.25">
      <c r="A18" s="107">
        <v>73</v>
      </c>
      <c r="B18" s="107" t="s">
        <v>1219</v>
      </c>
      <c r="C18" s="107" t="s">
        <v>1220</v>
      </c>
      <c r="D18" s="107">
        <v>4</v>
      </c>
      <c r="E18" s="108" t="s">
        <v>1651</v>
      </c>
      <c r="F18" s="108">
        <v>10</v>
      </c>
      <c r="G18" s="108" t="s">
        <v>1397</v>
      </c>
      <c r="H18" s="107" t="s">
        <v>1220</v>
      </c>
      <c r="I18" s="107"/>
      <c r="J18" s="107" t="s">
        <v>1221</v>
      </c>
      <c r="K18" s="107" t="s">
        <v>1196</v>
      </c>
      <c r="L18" s="107">
        <v>6</v>
      </c>
      <c r="M18" s="51" t="s">
        <v>1763</v>
      </c>
    </row>
    <row r="19" spans="1:13" x14ac:dyDescent="0.25">
      <c r="A19" s="107">
        <v>160</v>
      </c>
      <c r="B19" s="107" t="s">
        <v>1222</v>
      </c>
      <c r="C19" s="107" t="s">
        <v>1223</v>
      </c>
      <c r="D19" s="107">
        <v>4</v>
      </c>
      <c r="E19" s="108">
        <v>1013</v>
      </c>
      <c r="F19" s="108">
        <v>23</v>
      </c>
      <c r="G19" s="108" t="s">
        <v>1397</v>
      </c>
      <c r="H19" s="107" t="s">
        <v>1223</v>
      </c>
      <c r="I19" s="107"/>
      <c r="J19" s="107" t="s">
        <v>1196</v>
      </c>
      <c r="K19" s="107" t="s">
        <v>1197</v>
      </c>
      <c r="L19" s="107">
        <v>5</v>
      </c>
      <c r="M19" s="51" t="s">
        <v>1764</v>
      </c>
    </row>
    <row r="20" spans="1:13" x14ac:dyDescent="0.25">
      <c r="A20" s="187" t="s">
        <v>1827</v>
      </c>
      <c r="B20" s="187" t="s">
        <v>1203</v>
      </c>
      <c r="C20" s="187" t="s">
        <v>1828</v>
      </c>
      <c r="D20" s="187">
        <v>5</v>
      </c>
      <c r="E20" s="188" t="s">
        <v>1642</v>
      </c>
      <c r="F20" s="188" t="s">
        <v>1417</v>
      </c>
      <c r="G20" s="188" t="s">
        <v>1414</v>
      </c>
      <c r="H20" s="187" t="s">
        <v>1828</v>
      </c>
      <c r="I20" s="187"/>
      <c r="J20" s="187" t="s">
        <v>1209</v>
      </c>
      <c r="K20" s="187" t="s">
        <v>1197</v>
      </c>
      <c r="L20" s="187">
        <v>5</v>
      </c>
      <c r="M20" s="189" t="s">
        <v>1756</v>
      </c>
    </row>
    <row r="21" spans="1:13" x14ac:dyDescent="0.25">
      <c r="A21" s="107">
        <v>161</v>
      </c>
      <c r="B21" s="107" t="s">
        <v>1222</v>
      </c>
      <c r="C21" s="107" t="s">
        <v>1224</v>
      </c>
      <c r="D21" s="107">
        <v>5</v>
      </c>
      <c r="E21" s="108">
        <v>1013</v>
      </c>
      <c r="F21" s="108">
        <v>23</v>
      </c>
      <c r="G21" s="108" t="s">
        <v>1408</v>
      </c>
      <c r="H21" s="107" t="s">
        <v>1224</v>
      </c>
      <c r="I21" s="107"/>
      <c r="J21" s="107" t="s">
        <v>1209</v>
      </c>
      <c r="K21" s="107" t="s">
        <v>1197</v>
      </c>
      <c r="L21" s="107">
        <v>6</v>
      </c>
      <c r="M21" s="51" t="s">
        <v>1764</v>
      </c>
    </row>
    <row r="22" spans="1:13" x14ac:dyDescent="0.25">
      <c r="A22" s="107">
        <v>116</v>
      </c>
      <c r="B22" s="107" t="s">
        <v>1216</v>
      </c>
      <c r="C22" s="107" t="s">
        <v>1225</v>
      </c>
      <c r="D22" s="107">
        <v>5</v>
      </c>
      <c r="E22" s="108" t="s">
        <v>1672</v>
      </c>
      <c r="F22" s="108">
        <v>16</v>
      </c>
      <c r="G22" s="108" t="s">
        <v>1473</v>
      </c>
      <c r="H22" s="107" t="s">
        <v>1225</v>
      </c>
      <c r="I22" s="107"/>
      <c r="J22" s="107" t="s">
        <v>1209</v>
      </c>
      <c r="K22" s="107" t="s">
        <v>1197</v>
      </c>
      <c r="L22" s="107">
        <v>5</v>
      </c>
      <c r="M22" s="51" t="s">
        <v>1762</v>
      </c>
    </row>
    <row r="23" spans="1:13" x14ac:dyDescent="0.25">
      <c r="A23" s="107">
        <v>111</v>
      </c>
      <c r="B23" s="107" t="s">
        <v>1216</v>
      </c>
      <c r="C23" s="107" t="s">
        <v>1226</v>
      </c>
      <c r="D23" s="107">
        <v>5</v>
      </c>
      <c r="E23" s="108" t="s">
        <v>1672</v>
      </c>
      <c r="F23" s="108">
        <v>16</v>
      </c>
      <c r="G23" s="108" t="s">
        <v>1408</v>
      </c>
      <c r="H23" s="107" t="s">
        <v>1226</v>
      </c>
      <c r="I23" s="107">
        <v>2</v>
      </c>
      <c r="J23" s="107" t="s">
        <v>1209</v>
      </c>
      <c r="K23" s="107" t="s">
        <v>1197</v>
      </c>
      <c r="L23" s="107">
        <v>5</v>
      </c>
      <c r="M23" s="51" t="s">
        <v>1762</v>
      </c>
    </row>
    <row r="24" spans="1:13" x14ac:dyDescent="0.25">
      <c r="A24" s="107">
        <v>112</v>
      </c>
      <c r="B24" s="107" t="s">
        <v>1216</v>
      </c>
      <c r="C24" s="107" t="s">
        <v>1673</v>
      </c>
      <c r="D24" s="107">
        <v>4</v>
      </c>
      <c r="E24" s="108" t="s">
        <v>1663</v>
      </c>
      <c r="F24" s="108">
        <v>16</v>
      </c>
      <c r="G24" s="108" t="s">
        <v>1417</v>
      </c>
      <c r="H24" s="107" t="s">
        <v>1673</v>
      </c>
      <c r="I24" s="107">
        <v>2</v>
      </c>
      <c r="J24" s="107" t="s">
        <v>1196</v>
      </c>
      <c r="K24" s="107" t="s">
        <v>1197</v>
      </c>
      <c r="L24" s="107">
        <v>4</v>
      </c>
      <c r="M24" s="51" t="s">
        <v>1762</v>
      </c>
    </row>
    <row r="25" spans="1:13" x14ac:dyDescent="0.25">
      <c r="A25" s="107">
        <v>31</v>
      </c>
      <c r="B25" s="107" t="s">
        <v>1214</v>
      </c>
      <c r="C25" s="107" t="s">
        <v>1227</v>
      </c>
      <c r="D25" s="107">
        <v>4</v>
      </c>
      <c r="E25" s="108" t="s">
        <v>1660</v>
      </c>
      <c r="F25" s="108" t="s">
        <v>1442</v>
      </c>
      <c r="G25" s="108" t="s">
        <v>1408</v>
      </c>
      <c r="H25" s="107" t="s">
        <v>1227</v>
      </c>
      <c r="I25" s="107"/>
      <c r="J25" s="107" t="s">
        <v>1196</v>
      </c>
      <c r="K25" s="107" t="s">
        <v>1197</v>
      </c>
      <c r="L25" s="107">
        <v>4</v>
      </c>
      <c r="M25" s="51" t="s">
        <v>1761</v>
      </c>
    </row>
    <row r="26" spans="1:13" x14ac:dyDescent="0.25">
      <c r="A26" s="107">
        <v>14</v>
      </c>
      <c r="B26" s="107" t="s">
        <v>1203</v>
      </c>
      <c r="C26" s="107" t="s">
        <v>1228</v>
      </c>
      <c r="D26" s="107">
        <v>5</v>
      </c>
      <c r="E26" s="108" t="s">
        <v>1642</v>
      </c>
      <c r="F26" s="108" t="s">
        <v>1417</v>
      </c>
      <c r="G26" s="108" t="s">
        <v>1408</v>
      </c>
      <c r="H26" s="107" t="s">
        <v>1228</v>
      </c>
      <c r="I26" s="107">
        <v>8</v>
      </c>
      <c r="J26" s="107" t="s">
        <v>1209</v>
      </c>
      <c r="K26" s="107" t="s">
        <v>1197</v>
      </c>
      <c r="L26" s="107">
        <v>5</v>
      </c>
      <c r="M26" s="51" t="s">
        <v>1756</v>
      </c>
    </row>
    <row r="27" spans="1:13" x14ac:dyDescent="0.25">
      <c r="A27" s="107">
        <v>15</v>
      </c>
      <c r="B27" s="107" t="s">
        <v>1203</v>
      </c>
      <c r="C27" s="107" t="s">
        <v>1229</v>
      </c>
      <c r="D27" s="107">
        <v>5</v>
      </c>
      <c r="E27" s="108" t="s">
        <v>1653</v>
      </c>
      <c r="F27" s="108" t="s">
        <v>1417</v>
      </c>
      <c r="G27" s="108" t="s">
        <v>1417</v>
      </c>
      <c r="H27" s="107" t="s">
        <v>1229</v>
      </c>
      <c r="I27" s="107">
        <v>2</v>
      </c>
      <c r="J27" s="107" t="s">
        <v>1209</v>
      </c>
      <c r="K27" s="107" t="s">
        <v>1197</v>
      </c>
      <c r="L27" s="107">
        <v>5</v>
      </c>
      <c r="M27" s="51" t="s">
        <v>1756</v>
      </c>
    </row>
    <row r="28" spans="1:13" ht="22.5" x14ac:dyDescent="0.25">
      <c r="A28" s="107">
        <v>24</v>
      </c>
      <c r="B28" s="107" t="s">
        <v>1207</v>
      </c>
      <c r="C28" s="107" t="s">
        <v>1230</v>
      </c>
      <c r="D28" s="107">
        <v>4</v>
      </c>
      <c r="E28" s="108" t="s">
        <v>1659</v>
      </c>
      <c r="F28" s="108" t="s">
        <v>1414</v>
      </c>
      <c r="G28" s="108" t="s">
        <v>1408</v>
      </c>
      <c r="H28" s="107" t="s">
        <v>1230</v>
      </c>
      <c r="I28" s="107"/>
      <c r="J28" s="107" t="s">
        <v>1196</v>
      </c>
      <c r="K28" s="107" t="s">
        <v>1197</v>
      </c>
      <c r="L28" s="107">
        <v>5</v>
      </c>
      <c r="M28" s="51" t="s">
        <v>1759</v>
      </c>
    </row>
    <row r="29" spans="1:13" ht="22.5" x14ac:dyDescent="0.25">
      <c r="A29" s="107">
        <v>25</v>
      </c>
      <c r="B29" s="107" t="s">
        <v>1207</v>
      </c>
      <c r="C29" s="107" t="s">
        <v>1231</v>
      </c>
      <c r="D29" s="107">
        <v>5</v>
      </c>
      <c r="E29" s="108" t="s">
        <v>1658</v>
      </c>
      <c r="F29" s="108" t="s">
        <v>1414</v>
      </c>
      <c r="G29" s="108" t="s">
        <v>1417</v>
      </c>
      <c r="H29" s="107" t="s">
        <v>1231</v>
      </c>
      <c r="I29" s="107"/>
      <c r="J29" s="107" t="s">
        <v>1209</v>
      </c>
      <c r="K29" s="107" t="s">
        <v>1197</v>
      </c>
      <c r="L29" s="107">
        <v>7</v>
      </c>
      <c r="M29" s="51" t="s">
        <v>1759</v>
      </c>
    </row>
    <row r="30" spans="1:13" x14ac:dyDescent="0.25">
      <c r="A30" s="107">
        <v>32</v>
      </c>
      <c r="B30" s="107" t="s">
        <v>1214</v>
      </c>
      <c r="C30" s="107" t="s">
        <v>1232</v>
      </c>
      <c r="D30" s="107">
        <v>5</v>
      </c>
      <c r="E30" s="108" t="s">
        <v>1660</v>
      </c>
      <c r="F30" s="108" t="s">
        <v>1442</v>
      </c>
      <c r="G30" s="108" t="s">
        <v>1417</v>
      </c>
      <c r="H30" s="107" t="s">
        <v>1232</v>
      </c>
      <c r="I30" s="107"/>
      <c r="J30" s="107" t="s">
        <v>1209</v>
      </c>
      <c r="K30" s="107" t="s">
        <v>1197</v>
      </c>
      <c r="L30" s="107">
        <v>6</v>
      </c>
      <c r="M30" s="51" t="s">
        <v>1761</v>
      </c>
    </row>
    <row r="31" spans="1:13" x14ac:dyDescent="0.25">
      <c r="A31" s="107">
        <v>33</v>
      </c>
      <c r="B31" s="107" t="s">
        <v>1214</v>
      </c>
      <c r="C31" s="107" t="s">
        <v>1233</v>
      </c>
      <c r="D31" s="107">
        <v>5</v>
      </c>
      <c r="E31" s="108" t="s">
        <v>1660</v>
      </c>
      <c r="F31" s="108" t="s">
        <v>1442</v>
      </c>
      <c r="G31" s="108" t="s">
        <v>1414</v>
      </c>
      <c r="H31" s="107" t="s">
        <v>1233</v>
      </c>
      <c r="I31" s="107"/>
      <c r="J31" s="107" t="s">
        <v>1209</v>
      </c>
      <c r="K31" s="107" t="s">
        <v>1197</v>
      </c>
      <c r="L31" s="107">
        <v>6</v>
      </c>
      <c r="M31" s="51" t="s">
        <v>1761</v>
      </c>
    </row>
    <row r="32" spans="1:13" x14ac:dyDescent="0.25">
      <c r="A32" s="107">
        <v>34</v>
      </c>
      <c r="B32" s="107" t="s">
        <v>1214</v>
      </c>
      <c r="C32" s="107" t="s">
        <v>1234</v>
      </c>
      <c r="D32" s="107">
        <v>4</v>
      </c>
      <c r="E32" s="108" t="s">
        <v>1660</v>
      </c>
      <c r="F32" s="108" t="s">
        <v>1442</v>
      </c>
      <c r="G32" s="108" t="s">
        <v>1442</v>
      </c>
      <c r="H32" s="107" t="s">
        <v>1234</v>
      </c>
      <c r="I32" s="107"/>
      <c r="J32" s="107" t="s">
        <v>1196</v>
      </c>
      <c r="K32" s="107" t="s">
        <v>1197</v>
      </c>
      <c r="L32" s="107">
        <v>4</v>
      </c>
      <c r="M32" s="51" t="s">
        <v>1761</v>
      </c>
    </row>
    <row r="33" spans="1:13" ht="22.5" x14ac:dyDescent="0.25">
      <c r="A33" s="107">
        <v>74</v>
      </c>
      <c r="B33" s="107" t="s">
        <v>1219</v>
      </c>
      <c r="C33" s="107" t="s">
        <v>1235</v>
      </c>
      <c r="D33" s="107">
        <v>4</v>
      </c>
      <c r="E33" s="108" t="s">
        <v>1651</v>
      </c>
      <c r="F33" s="108">
        <v>10</v>
      </c>
      <c r="G33" s="108" t="s">
        <v>1408</v>
      </c>
      <c r="H33" s="107" t="s">
        <v>1235</v>
      </c>
      <c r="I33" s="107"/>
      <c r="J33" s="107" t="s">
        <v>1196</v>
      </c>
      <c r="K33" s="107" t="s">
        <v>1197</v>
      </c>
      <c r="L33" s="107">
        <v>4</v>
      </c>
      <c r="M33" s="51" t="s">
        <v>1763</v>
      </c>
    </row>
    <row r="34" spans="1:13" x14ac:dyDescent="0.25">
      <c r="A34" s="107">
        <v>75</v>
      </c>
      <c r="B34" s="107" t="s">
        <v>1219</v>
      </c>
      <c r="C34" s="107" t="s">
        <v>1236</v>
      </c>
      <c r="D34" s="107">
        <v>4</v>
      </c>
      <c r="E34" s="108" t="s">
        <v>1661</v>
      </c>
      <c r="F34" s="108">
        <v>10</v>
      </c>
      <c r="G34" s="108" t="s">
        <v>1417</v>
      </c>
      <c r="H34" s="107" t="s">
        <v>1236</v>
      </c>
      <c r="I34" s="107"/>
      <c r="J34" s="107" t="s">
        <v>1196</v>
      </c>
      <c r="K34" s="107" t="s">
        <v>1197</v>
      </c>
      <c r="L34" s="107">
        <v>4</v>
      </c>
      <c r="M34" s="51" t="s">
        <v>1763</v>
      </c>
    </row>
    <row r="35" spans="1:13" x14ac:dyDescent="0.25">
      <c r="A35" s="107">
        <v>64</v>
      </c>
      <c r="B35" s="107" t="s">
        <v>1237</v>
      </c>
      <c r="C35" s="107" t="s">
        <v>1238</v>
      </c>
      <c r="D35" s="107">
        <v>5</v>
      </c>
      <c r="E35" s="108" t="s">
        <v>1661</v>
      </c>
      <c r="F35" s="108" t="s">
        <v>1473</v>
      </c>
      <c r="G35" s="108" t="s">
        <v>1397</v>
      </c>
      <c r="H35" s="107" t="s">
        <v>1238</v>
      </c>
      <c r="I35" s="107"/>
      <c r="J35" s="107" t="s">
        <v>1209</v>
      </c>
      <c r="K35" s="107" t="s">
        <v>1197</v>
      </c>
      <c r="L35" s="107">
        <v>6</v>
      </c>
      <c r="M35" s="51" t="s">
        <v>1765</v>
      </c>
    </row>
    <row r="36" spans="1:13" x14ac:dyDescent="0.25">
      <c r="A36" s="107">
        <v>51</v>
      </c>
      <c r="B36" s="107" t="s">
        <v>1198</v>
      </c>
      <c r="C36" s="107" t="s">
        <v>1239</v>
      </c>
      <c r="D36" s="107">
        <v>4</v>
      </c>
      <c r="E36" s="108" t="s">
        <v>1661</v>
      </c>
      <c r="F36" s="108" t="s">
        <v>1482</v>
      </c>
      <c r="G36" s="108" t="s">
        <v>1414</v>
      </c>
      <c r="H36" s="107" t="s">
        <v>1239</v>
      </c>
      <c r="I36" s="107"/>
      <c r="J36" s="107" t="s">
        <v>1196</v>
      </c>
      <c r="K36" s="107" t="s">
        <v>1197</v>
      </c>
      <c r="L36" s="107">
        <v>4</v>
      </c>
      <c r="M36" s="51" t="s">
        <v>1755</v>
      </c>
    </row>
    <row r="37" spans="1:13" x14ac:dyDescent="0.25">
      <c r="A37" s="107">
        <v>125</v>
      </c>
      <c r="B37" s="107" t="s">
        <v>1240</v>
      </c>
      <c r="C37" s="107" t="s">
        <v>1241</v>
      </c>
      <c r="D37" s="107">
        <v>5</v>
      </c>
      <c r="E37" s="108" t="s">
        <v>1680</v>
      </c>
      <c r="F37" s="108">
        <v>17</v>
      </c>
      <c r="G37" s="108" t="s">
        <v>1408</v>
      </c>
      <c r="H37" s="107" t="s">
        <v>1241</v>
      </c>
      <c r="I37" s="107">
        <v>2</v>
      </c>
      <c r="J37" s="107" t="s">
        <v>1209</v>
      </c>
      <c r="K37" s="107" t="s">
        <v>1197</v>
      </c>
      <c r="L37" s="107">
        <v>5</v>
      </c>
      <c r="M37" s="51" t="s">
        <v>1766</v>
      </c>
    </row>
    <row r="38" spans="1:13" x14ac:dyDescent="0.25">
      <c r="A38" s="107">
        <v>124</v>
      </c>
      <c r="B38" s="107" t="s">
        <v>1240</v>
      </c>
      <c r="C38" s="107" t="s">
        <v>1242</v>
      </c>
      <c r="D38" s="107">
        <v>4</v>
      </c>
      <c r="E38" s="108" t="s">
        <v>1680</v>
      </c>
      <c r="F38" s="108">
        <v>17</v>
      </c>
      <c r="G38" s="108" t="s">
        <v>1397</v>
      </c>
      <c r="H38" s="107" t="s">
        <v>1242</v>
      </c>
      <c r="I38" s="107"/>
      <c r="J38" s="107" t="s">
        <v>1196</v>
      </c>
      <c r="K38" s="107" t="s">
        <v>1197</v>
      </c>
      <c r="L38" s="107">
        <v>4</v>
      </c>
      <c r="M38" s="51" t="s">
        <v>1766</v>
      </c>
    </row>
    <row r="39" spans="1:13" ht="22.5" x14ac:dyDescent="0.25">
      <c r="A39" s="107">
        <v>35</v>
      </c>
      <c r="B39" s="107" t="s">
        <v>1214</v>
      </c>
      <c r="C39" s="107" t="s">
        <v>1243</v>
      </c>
      <c r="D39" s="107">
        <v>5</v>
      </c>
      <c r="E39" s="108" t="s">
        <v>1660</v>
      </c>
      <c r="F39" s="108" t="s">
        <v>1442</v>
      </c>
      <c r="G39" s="108" t="s">
        <v>1482</v>
      </c>
      <c r="H39" s="107" t="s">
        <v>1243</v>
      </c>
      <c r="I39" s="107"/>
      <c r="J39" s="107" t="s">
        <v>1209</v>
      </c>
      <c r="K39" s="107" t="s">
        <v>1197</v>
      </c>
      <c r="L39" s="107">
        <v>6</v>
      </c>
      <c r="M39" s="51" t="s">
        <v>1761</v>
      </c>
    </row>
    <row r="40" spans="1:13" ht="22.5" x14ac:dyDescent="0.25">
      <c r="A40" s="107">
        <v>36</v>
      </c>
      <c r="B40" s="107" t="s">
        <v>1214</v>
      </c>
      <c r="C40" s="107" t="s">
        <v>1244</v>
      </c>
      <c r="D40" s="107">
        <v>4</v>
      </c>
      <c r="E40" s="108" t="s">
        <v>1660</v>
      </c>
      <c r="F40" s="108" t="s">
        <v>1442</v>
      </c>
      <c r="G40" s="108" t="s">
        <v>1473</v>
      </c>
      <c r="H40" s="107" t="s">
        <v>1244</v>
      </c>
      <c r="I40" s="107"/>
      <c r="J40" s="107" t="s">
        <v>1196</v>
      </c>
      <c r="K40" s="107" t="s">
        <v>1197</v>
      </c>
      <c r="L40" s="107">
        <v>4</v>
      </c>
      <c r="M40" s="51" t="s">
        <v>1761</v>
      </c>
    </row>
    <row r="41" spans="1:13" ht="22.5" x14ac:dyDescent="0.25">
      <c r="A41" s="107">
        <v>26</v>
      </c>
      <c r="B41" s="107" t="s">
        <v>1207</v>
      </c>
      <c r="C41" s="107" t="s">
        <v>1245</v>
      </c>
      <c r="D41" s="107">
        <v>5</v>
      </c>
      <c r="E41" s="108" t="s">
        <v>1659</v>
      </c>
      <c r="F41" s="108" t="s">
        <v>1414</v>
      </c>
      <c r="G41" s="108" t="s">
        <v>1414</v>
      </c>
      <c r="H41" s="107" t="s">
        <v>1245</v>
      </c>
      <c r="I41" s="107"/>
      <c r="J41" s="107" t="s">
        <v>1209</v>
      </c>
      <c r="K41" s="107" t="s">
        <v>1197</v>
      </c>
      <c r="L41" s="107">
        <v>7</v>
      </c>
      <c r="M41" s="51" t="s">
        <v>1759</v>
      </c>
    </row>
    <row r="42" spans="1:13" x14ac:dyDescent="0.25">
      <c r="A42" s="107">
        <v>69</v>
      </c>
      <c r="B42" s="107" t="s">
        <v>1204</v>
      </c>
      <c r="C42" s="107" t="s">
        <v>1246</v>
      </c>
      <c r="D42" s="107">
        <v>5</v>
      </c>
      <c r="E42" s="108" t="s">
        <v>1662</v>
      </c>
      <c r="F42" s="108" t="s">
        <v>1542</v>
      </c>
      <c r="G42" s="108" t="s">
        <v>1408</v>
      </c>
      <c r="H42" s="107" t="s">
        <v>1246</v>
      </c>
      <c r="I42" s="107"/>
      <c r="J42" s="107" t="s">
        <v>1209</v>
      </c>
      <c r="K42" s="107" t="s">
        <v>1197</v>
      </c>
      <c r="L42" s="107">
        <v>5</v>
      </c>
      <c r="M42" s="51" t="s">
        <v>1758</v>
      </c>
    </row>
    <row r="43" spans="1:13" x14ac:dyDescent="0.25">
      <c r="A43" s="107">
        <v>86</v>
      </c>
      <c r="B43" s="107" t="s">
        <v>1247</v>
      </c>
      <c r="C43" s="107" t="s">
        <v>1248</v>
      </c>
      <c r="D43" s="107">
        <v>5</v>
      </c>
      <c r="E43" s="108">
        <v>1031</v>
      </c>
      <c r="F43" s="108">
        <v>11</v>
      </c>
      <c r="G43" s="108" t="s">
        <v>1397</v>
      </c>
      <c r="H43" s="107" t="s">
        <v>1248</v>
      </c>
      <c r="I43" s="107"/>
      <c r="J43" s="107" t="s">
        <v>1202</v>
      </c>
      <c r="K43" s="107" t="s">
        <v>1196</v>
      </c>
      <c r="L43" s="107">
        <v>6</v>
      </c>
      <c r="M43" s="51" t="s">
        <v>1767</v>
      </c>
    </row>
    <row r="44" spans="1:13" x14ac:dyDescent="0.25">
      <c r="A44" s="107">
        <v>87</v>
      </c>
      <c r="B44" s="107" t="s">
        <v>1247</v>
      </c>
      <c r="C44" s="107" t="s">
        <v>1249</v>
      </c>
      <c r="D44" s="107">
        <v>5</v>
      </c>
      <c r="E44" s="108">
        <v>1031</v>
      </c>
      <c r="F44" s="108">
        <v>11</v>
      </c>
      <c r="G44" s="108" t="s">
        <v>1408</v>
      </c>
      <c r="H44" s="107" t="s">
        <v>1249</v>
      </c>
      <c r="I44" s="107"/>
      <c r="J44" s="107" t="s">
        <v>1209</v>
      </c>
      <c r="K44" s="107" t="s">
        <v>1197</v>
      </c>
      <c r="L44" s="107">
        <v>6</v>
      </c>
      <c r="M44" s="51" t="s">
        <v>1767</v>
      </c>
    </row>
    <row r="45" spans="1:13" x14ac:dyDescent="0.25">
      <c r="A45" s="107">
        <v>88</v>
      </c>
      <c r="B45" s="107" t="s">
        <v>1247</v>
      </c>
      <c r="C45" s="107" t="s">
        <v>1250</v>
      </c>
      <c r="D45" s="107">
        <v>5</v>
      </c>
      <c r="E45" s="108">
        <v>1031</v>
      </c>
      <c r="F45" s="108">
        <v>11</v>
      </c>
      <c r="G45" s="108" t="s">
        <v>1417</v>
      </c>
      <c r="H45" s="107" t="s">
        <v>1250</v>
      </c>
      <c r="I45" s="107"/>
      <c r="J45" s="107" t="s">
        <v>1202</v>
      </c>
      <c r="K45" s="107" t="s">
        <v>1196</v>
      </c>
      <c r="L45" s="107">
        <v>6</v>
      </c>
      <c r="M45" s="51" t="s">
        <v>1767</v>
      </c>
    </row>
    <row r="46" spans="1:13" x14ac:dyDescent="0.25">
      <c r="A46" s="107">
        <v>5</v>
      </c>
      <c r="B46" s="107" t="s">
        <v>1211</v>
      </c>
      <c r="C46" s="107" t="s">
        <v>1251</v>
      </c>
      <c r="D46" s="107">
        <v>4</v>
      </c>
      <c r="E46" s="108" t="s">
        <v>1649</v>
      </c>
      <c r="F46" s="108" t="s">
        <v>1397</v>
      </c>
      <c r="G46" s="108" t="s">
        <v>1417</v>
      </c>
      <c r="H46" s="107" t="s">
        <v>1251</v>
      </c>
      <c r="I46" s="107"/>
      <c r="J46" s="107" t="s">
        <v>1196</v>
      </c>
      <c r="K46" s="107" t="s">
        <v>1197</v>
      </c>
      <c r="L46" s="107">
        <v>5</v>
      </c>
      <c r="M46" s="51" t="s">
        <v>1760</v>
      </c>
    </row>
    <row r="47" spans="1:13" ht="22.5" x14ac:dyDescent="0.25">
      <c r="A47" s="107">
        <v>138</v>
      </c>
      <c r="B47" s="107" t="s">
        <v>1200</v>
      </c>
      <c r="C47" s="107" t="s">
        <v>1252</v>
      </c>
      <c r="D47" s="107">
        <v>4</v>
      </c>
      <c r="E47" s="108" t="s">
        <v>1651</v>
      </c>
      <c r="F47" s="108">
        <v>19</v>
      </c>
      <c r="G47" s="108" t="s">
        <v>1417</v>
      </c>
      <c r="H47" s="107" t="s">
        <v>1252</v>
      </c>
      <c r="I47" s="107"/>
      <c r="J47" s="107" t="s">
        <v>1196</v>
      </c>
      <c r="K47" s="107" t="s">
        <v>1197</v>
      </c>
      <c r="L47" s="107">
        <v>4</v>
      </c>
      <c r="M47" s="51" t="s">
        <v>1757</v>
      </c>
    </row>
    <row r="48" spans="1:13" x14ac:dyDescent="0.25">
      <c r="A48" s="107">
        <v>52</v>
      </c>
      <c r="B48" s="107" t="s">
        <v>1198</v>
      </c>
      <c r="C48" s="107" t="s">
        <v>1253</v>
      </c>
      <c r="D48" s="107">
        <v>4</v>
      </c>
      <c r="E48" s="108" t="s">
        <v>1661</v>
      </c>
      <c r="F48" s="108" t="s">
        <v>1482</v>
      </c>
      <c r="G48" s="108" t="s">
        <v>1442</v>
      </c>
      <c r="H48" s="107" t="s">
        <v>1253</v>
      </c>
      <c r="I48" s="107"/>
      <c r="J48" s="107" t="s">
        <v>1196</v>
      </c>
      <c r="K48" s="107" t="s">
        <v>1197</v>
      </c>
      <c r="L48" s="107">
        <v>4</v>
      </c>
      <c r="M48" s="51" t="s">
        <v>1755</v>
      </c>
    </row>
    <row r="49" spans="1:13" x14ac:dyDescent="0.25">
      <c r="A49" s="107">
        <v>76</v>
      </c>
      <c r="B49" s="107" t="s">
        <v>1219</v>
      </c>
      <c r="C49" s="107" t="s">
        <v>1254</v>
      </c>
      <c r="D49" s="107">
        <v>4</v>
      </c>
      <c r="E49" s="108" t="s">
        <v>1651</v>
      </c>
      <c r="F49" s="108">
        <v>10</v>
      </c>
      <c r="G49" s="108" t="s">
        <v>1414</v>
      </c>
      <c r="H49" s="107" t="s">
        <v>1254</v>
      </c>
      <c r="I49" s="107"/>
      <c r="J49" s="107" t="s">
        <v>1196</v>
      </c>
      <c r="K49" s="107" t="s">
        <v>1197</v>
      </c>
      <c r="L49" s="107">
        <v>5</v>
      </c>
      <c r="M49" s="51" t="s">
        <v>1763</v>
      </c>
    </row>
    <row r="50" spans="1:13" x14ac:dyDescent="0.25">
      <c r="A50" s="107">
        <v>149</v>
      </c>
      <c r="B50" s="107" t="s">
        <v>1255</v>
      </c>
      <c r="C50" s="107" t="s">
        <v>1256</v>
      </c>
      <c r="D50" s="107">
        <v>5</v>
      </c>
      <c r="E50" s="108">
        <v>1014</v>
      </c>
      <c r="F50" s="108">
        <v>20</v>
      </c>
      <c r="G50" s="108" t="s">
        <v>1397</v>
      </c>
      <c r="H50" s="107" t="s">
        <v>1256</v>
      </c>
      <c r="I50" s="107"/>
      <c r="J50" s="107" t="s">
        <v>1209</v>
      </c>
      <c r="K50" s="107" t="s">
        <v>1197</v>
      </c>
      <c r="L50" s="107">
        <v>4</v>
      </c>
      <c r="M50" s="51" t="s">
        <v>1768</v>
      </c>
    </row>
    <row r="51" spans="1:13" x14ac:dyDescent="0.25">
      <c r="A51" s="107">
        <v>6</v>
      </c>
      <c r="B51" s="107" t="s">
        <v>1211</v>
      </c>
      <c r="C51" s="107" t="s">
        <v>1650</v>
      </c>
      <c r="D51" s="107">
        <v>4</v>
      </c>
      <c r="E51" s="108" t="s">
        <v>1649</v>
      </c>
      <c r="F51" s="108" t="s">
        <v>1397</v>
      </c>
      <c r="G51" s="108" t="s">
        <v>1414</v>
      </c>
      <c r="H51" s="107" t="s">
        <v>1650</v>
      </c>
      <c r="I51" s="107"/>
      <c r="J51" s="107" t="s">
        <v>1196</v>
      </c>
      <c r="K51" s="107" t="s">
        <v>1197</v>
      </c>
      <c r="L51" s="107">
        <v>5</v>
      </c>
      <c r="M51" s="51" t="s">
        <v>1760</v>
      </c>
    </row>
    <row r="52" spans="1:13" x14ac:dyDescent="0.25">
      <c r="A52" s="107">
        <v>7</v>
      </c>
      <c r="B52" s="107" t="s">
        <v>1211</v>
      </c>
      <c r="C52" s="107" t="s">
        <v>1257</v>
      </c>
      <c r="D52" s="107">
        <v>5</v>
      </c>
      <c r="E52" s="108" t="s">
        <v>1649</v>
      </c>
      <c r="F52" s="108" t="s">
        <v>1397</v>
      </c>
      <c r="G52" s="108" t="s">
        <v>1442</v>
      </c>
      <c r="H52" s="107" t="s">
        <v>1257</v>
      </c>
      <c r="I52" s="107"/>
      <c r="J52" s="107" t="s">
        <v>1209</v>
      </c>
      <c r="K52" s="107" t="s">
        <v>1197</v>
      </c>
      <c r="L52" s="107">
        <v>6</v>
      </c>
      <c r="M52" s="51" t="s">
        <v>1760</v>
      </c>
    </row>
    <row r="53" spans="1:13" x14ac:dyDescent="0.25">
      <c r="A53" s="107">
        <v>151</v>
      </c>
      <c r="B53" s="107" t="s">
        <v>1258</v>
      </c>
      <c r="C53" s="107" t="s">
        <v>1259</v>
      </c>
      <c r="D53" s="107">
        <v>5</v>
      </c>
      <c r="E53" s="108">
        <v>1012</v>
      </c>
      <c r="F53" s="108">
        <v>21</v>
      </c>
      <c r="G53" s="108" t="s">
        <v>1397</v>
      </c>
      <c r="H53" s="107" t="s">
        <v>1259</v>
      </c>
      <c r="I53" s="107"/>
      <c r="J53" s="107" t="s">
        <v>1209</v>
      </c>
      <c r="K53" s="107" t="s">
        <v>1197</v>
      </c>
      <c r="L53" s="107">
        <v>6</v>
      </c>
      <c r="M53" s="51" t="s">
        <v>1769</v>
      </c>
    </row>
    <row r="54" spans="1:13" x14ac:dyDescent="0.25">
      <c r="A54" s="107">
        <v>10</v>
      </c>
      <c r="B54" s="107" t="s">
        <v>1260</v>
      </c>
      <c r="C54" s="107" t="s">
        <v>1261</v>
      </c>
      <c r="D54" s="107">
        <v>5</v>
      </c>
      <c r="E54" s="108" t="s">
        <v>1652</v>
      </c>
      <c r="F54" s="108" t="s">
        <v>1408</v>
      </c>
      <c r="G54" s="108" t="s">
        <v>1397</v>
      </c>
      <c r="H54" s="107" t="s">
        <v>1261</v>
      </c>
      <c r="I54" s="107"/>
      <c r="J54" s="107" t="s">
        <v>1262</v>
      </c>
      <c r="K54" s="107" t="s">
        <v>1196</v>
      </c>
      <c r="L54" s="107">
        <v>7</v>
      </c>
      <c r="M54" s="51" t="s">
        <v>1770</v>
      </c>
    </row>
    <row r="55" spans="1:13" x14ac:dyDescent="0.25">
      <c r="A55" s="107">
        <v>117</v>
      </c>
      <c r="B55" s="107" t="s">
        <v>1216</v>
      </c>
      <c r="C55" s="107" t="s">
        <v>1676</v>
      </c>
      <c r="D55" s="107">
        <v>5</v>
      </c>
      <c r="E55" s="108" t="s">
        <v>1677</v>
      </c>
      <c r="F55" s="108">
        <v>16</v>
      </c>
      <c r="G55" s="108" t="s">
        <v>1542</v>
      </c>
      <c r="H55" s="107" t="s">
        <v>1676</v>
      </c>
      <c r="I55" s="107">
        <v>2</v>
      </c>
      <c r="J55" s="107" t="s">
        <v>1209</v>
      </c>
      <c r="K55" s="107" t="s">
        <v>1197</v>
      </c>
      <c r="L55" s="107">
        <v>6</v>
      </c>
      <c r="M55" s="51" t="s">
        <v>1762</v>
      </c>
    </row>
    <row r="56" spans="1:13" ht="22.5" x14ac:dyDescent="0.25">
      <c r="A56" s="107">
        <v>126</v>
      </c>
      <c r="B56" s="107" t="s">
        <v>1240</v>
      </c>
      <c r="C56" s="107" t="s">
        <v>1263</v>
      </c>
      <c r="D56" s="107">
        <v>5</v>
      </c>
      <c r="E56" s="108" t="s">
        <v>1681</v>
      </c>
      <c r="F56" s="108">
        <v>17</v>
      </c>
      <c r="G56" s="108" t="s">
        <v>1417</v>
      </c>
      <c r="H56" s="107" t="s">
        <v>1263</v>
      </c>
      <c r="I56" s="107"/>
      <c r="J56" s="107" t="s">
        <v>1209</v>
      </c>
      <c r="K56" s="107" t="s">
        <v>1197</v>
      </c>
      <c r="L56" s="107">
        <v>5</v>
      </c>
      <c r="M56" s="51" t="s">
        <v>1766</v>
      </c>
    </row>
    <row r="57" spans="1:13" x14ac:dyDescent="0.25">
      <c r="A57" s="107">
        <v>127</v>
      </c>
      <c r="B57" s="107" t="s">
        <v>1240</v>
      </c>
      <c r="C57" s="107" t="s">
        <v>1264</v>
      </c>
      <c r="D57" s="107">
        <v>4</v>
      </c>
      <c r="E57" s="108" t="s">
        <v>1682</v>
      </c>
      <c r="F57" s="108">
        <v>17</v>
      </c>
      <c r="G57" s="108" t="s">
        <v>1414</v>
      </c>
      <c r="H57" s="107" t="s">
        <v>1264</v>
      </c>
      <c r="I57" s="107">
        <v>3</v>
      </c>
      <c r="J57" s="107" t="s">
        <v>1196</v>
      </c>
      <c r="K57" s="107" t="s">
        <v>1197</v>
      </c>
      <c r="L57" s="107">
        <v>4</v>
      </c>
      <c r="M57" s="51" t="s">
        <v>1766</v>
      </c>
    </row>
    <row r="58" spans="1:13" x14ac:dyDescent="0.25">
      <c r="A58" s="107">
        <v>77</v>
      </c>
      <c r="B58" s="107" t="s">
        <v>1219</v>
      </c>
      <c r="C58" s="107" t="s">
        <v>1265</v>
      </c>
      <c r="D58" s="107">
        <v>5</v>
      </c>
      <c r="E58" s="108" t="s">
        <v>1651</v>
      </c>
      <c r="F58" s="108">
        <v>10</v>
      </c>
      <c r="G58" s="108" t="s">
        <v>1442</v>
      </c>
      <c r="H58" s="107" t="s">
        <v>1265</v>
      </c>
      <c r="I58" s="107">
        <v>3</v>
      </c>
      <c r="J58" s="107" t="s">
        <v>1209</v>
      </c>
      <c r="K58" s="107" t="s">
        <v>1197</v>
      </c>
      <c r="L58" s="107">
        <v>6</v>
      </c>
      <c r="M58" s="51" t="s">
        <v>1763</v>
      </c>
    </row>
    <row r="59" spans="1:13" ht="22.5" x14ac:dyDescent="0.25">
      <c r="A59" s="107">
        <v>78</v>
      </c>
      <c r="B59" s="107" t="s">
        <v>1219</v>
      </c>
      <c r="C59" s="107" t="s">
        <v>1266</v>
      </c>
      <c r="D59" s="107">
        <v>5</v>
      </c>
      <c r="E59" s="108" t="s">
        <v>1651</v>
      </c>
      <c r="F59" s="108">
        <v>10</v>
      </c>
      <c r="G59" s="108" t="s">
        <v>1482</v>
      </c>
      <c r="H59" s="107" t="s">
        <v>1266</v>
      </c>
      <c r="I59" s="107"/>
      <c r="J59" s="107" t="s">
        <v>1209</v>
      </c>
      <c r="K59" s="107" t="s">
        <v>1197</v>
      </c>
      <c r="L59" s="107">
        <v>6</v>
      </c>
      <c r="M59" s="51" t="s">
        <v>1763</v>
      </c>
    </row>
    <row r="60" spans="1:13" x14ac:dyDescent="0.25">
      <c r="A60" s="107">
        <v>79</v>
      </c>
      <c r="B60" s="107" t="s">
        <v>1219</v>
      </c>
      <c r="C60" s="107" t="s">
        <v>1267</v>
      </c>
      <c r="D60" s="107">
        <v>4</v>
      </c>
      <c r="E60" s="108" t="s">
        <v>1651</v>
      </c>
      <c r="F60" s="108">
        <v>10</v>
      </c>
      <c r="G60" s="108" t="s">
        <v>1473</v>
      </c>
      <c r="H60" s="107" t="s">
        <v>1267</v>
      </c>
      <c r="I60" s="107"/>
      <c r="J60" s="107" t="s">
        <v>1196</v>
      </c>
      <c r="K60" s="107" t="s">
        <v>1197</v>
      </c>
      <c r="L60" s="107">
        <v>5</v>
      </c>
      <c r="M60" s="51" t="s">
        <v>1763</v>
      </c>
    </row>
    <row r="61" spans="1:13" ht="22.5" x14ac:dyDescent="0.25">
      <c r="A61" s="107">
        <v>140</v>
      </c>
      <c r="B61" s="107" t="s">
        <v>1200</v>
      </c>
      <c r="C61" s="107" t="s">
        <v>1268</v>
      </c>
      <c r="D61" s="107">
        <v>4</v>
      </c>
      <c r="E61" s="108" t="s">
        <v>1665</v>
      </c>
      <c r="F61" s="108">
        <v>19</v>
      </c>
      <c r="G61" s="108" t="s">
        <v>1442</v>
      </c>
      <c r="H61" s="107" t="s">
        <v>1268</v>
      </c>
      <c r="I61" s="107">
        <v>3</v>
      </c>
      <c r="J61" s="107" t="s">
        <v>1196</v>
      </c>
      <c r="K61" s="107" t="s">
        <v>1197</v>
      </c>
      <c r="L61" s="107">
        <v>5</v>
      </c>
      <c r="M61" s="51" t="s">
        <v>1757</v>
      </c>
    </row>
    <row r="62" spans="1:13" ht="22.5" x14ac:dyDescent="0.25">
      <c r="A62" s="107">
        <v>139</v>
      </c>
      <c r="B62" s="107" t="s">
        <v>1200</v>
      </c>
      <c r="C62" s="107" t="s">
        <v>1269</v>
      </c>
      <c r="D62" s="107">
        <v>5</v>
      </c>
      <c r="E62" s="108" t="s">
        <v>1665</v>
      </c>
      <c r="F62" s="108">
        <v>19</v>
      </c>
      <c r="G62" s="108" t="s">
        <v>1414</v>
      </c>
      <c r="H62" s="107" t="s">
        <v>1269</v>
      </c>
      <c r="I62" s="107">
        <v>3</v>
      </c>
      <c r="J62" s="107" t="s">
        <v>1209</v>
      </c>
      <c r="K62" s="107" t="s">
        <v>1197</v>
      </c>
      <c r="L62" s="107">
        <v>6</v>
      </c>
      <c r="M62" s="51" t="s">
        <v>1757</v>
      </c>
    </row>
    <row r="63" spans="1:13" x14ac:dyDescent="0.25">
      <c r="A63" s="107">
        <v>118</v>
      </c>
      <c r="B63" s="107" t="s">
        <v>1216</v>
      </c>
      <c r="C63" s="107" t="s">
        <v>1270</v>
      </c>
      <c r="D63" s="107">
        <v>5</v>
      </c>
      <c r="E63" s="108" t="s">
        <v>1677</v>
      </c>
      <c r="F63" s="108">
        <v>16</v>
      </c>
      <c r="G63" s="108" t="s">
        <v>1546</v>
      </c>
      <c r="H63" s="107" t="s">
        <v>1270</v>
      </c>
      <c r="I63" s="107"/>
      <c r="J63" s="107" t="s">
        <v>1209</v>
      </c>
      <c r="K63" s="107" t="s">
        <v>1197</v>
      </c>
      <c r="L63" s="107">
        <v>5</v>
      </c>
      <c r="M63" s="51" t="s">
        <v>1762</v>
      </c>
    </row>
    <row r="64" spans="1:13" x14ac:dyDescent="0.25">
      <c r="A64" s="107">
        <v>169</v>
      </c>
      <c r="B64" s="107" t="s">
        <v>1194</v>
      </c>
      <c r="C64" s="107" t="s">
        <v>1271</v>
      </c>
      <c r="D64" s="107">
        <v>5</v>
      </c>
      <c r="E64" s="108" t="s">
        <v>1662</v>
      </c>
      <c r="F64" s="108">
        <v>24</v>
      </c>
      <c r="G64" s="108" t="s">
        <v>1408</v>
      </c>
      <c r="H64" s="107" t="s">
        <v>1271</v>
      </c>
      <c r="I64" s="107"/>
      <c r="J64" s="107" t="s">
        <v>1209</v>
      </c>
      <c r="K64" s="107" t="s">
        <v>1197</v>
      </c>
      <c r="L64" s="107">
        <v>6</v>
      </c>
      <c r="M64" s="51" t="s">
        <v>1754</v>
      </c>
    </row>
    <row r="65" spans="1:13" x14ac:dyDescent="0.25">
      <c r="A65" s="107">
        <v>16</v>
      </c>
      <c r="B65" s="107" t="s">
        <v>1203</v>
      </c>
      <c r="C65" s="107" t="s">
        <v>1272</v>
      </c>
      <c r="D65" s="107">
        <v>5</v>
      </c>
      <c r="E65" s="108" t="s">
        <v>1642</v>
      </c>
      <c r="F65" s="108" t="s">
        <v>1417</v>
      </c>
      <c r="G65" s="108" t="s">
        <v>1414</v>
      </c>
      <c r="H65" s="107" t="s">
        <v>1272</v>
      </c>
      <c r="I65" s="107"/>
      <c r="J65" s="107" t="s">
        <v>1209</v>
      </c>
      <c r="K65" s="107" t="s">
        <v>1197</v>
      </c>
      <c r="L65" s="107">
        <v>5</v>
      </c>
      <c r="M65" s="51" t="s">
        <v>1756</v>
      </c>
    </row>
    <row r="66" spans="1:13" ht="22.5" x14ac:dyDescent="0.25">
      <c r="A66" s="107">
        <v>141</v>
      </c>
      <c r="B66" s="107" t="s">
        <v>1200</v>
      </c>
      <c r="C66" s="107" t="s">
        <v>1273</v>
      </c>
      <c r="D66" s="107">
        <v>4</v>
      </c>
      <c r="E66" s="108" t="s">
        <v>1651</v>
      </c>
      <c r="F66" s="108">
        <v>19</v>
      </c>
      <c r="G66" s="108" t="s">
        <v>1482</v>
      </c>
      <c r="H66" s="107" t="s">
        <v>1273</v>
      </c>
      <c r="I66" s="107"/>
      <c r="J66" s="107" t="s">
        <v>1196</v>
      </c>
      <c r="K66" s="107" t="s">
        <v>1197</v>
      </c>
      <c r="L66" s="107">
        <v>4</v>
      </c>
      <c r="M66" s="51" t="s">
        <v>1757</v>
      </c>
    </row>
    <row r="67" spans="1:13" x14ac:dyDescent="0.25">
      <c r="A67" s="107">
        <v>154</v>
      </c>
      <c r="B67" s="107" t="s">
        <v>1274</v>
      </c>
      <c r="C67" s="107" t="s">
        <v>1275</v>
      </c>
      <c r="D67" s="107">
        <v>4</v>
      </c>
      <c r="E67" s="108" t="s">
        <v>1684</v>
      </c>
      <c r="F67" s="108">
        <v>22</v>
      </c>
      <c r="G67" s="108" t="s">
        <v>1397</v>
      </c>
      <c r="H67" s="107" t="s">
        <v>1275</v>
      </c>
      <c r="I67" s="107"/>
      <c r="J67" s="107" t="s">
        <v>1196</v>
      </c>
      <c r="K67" s="107" t="s">
        <v>1197</v>
      </c>
      <c r="L67" s="107">
        <v>3</v>
      </c>
      <c r="M67" s="51" t="s">
        <v>1771</v>
      </c>
    </row>
    <row r="68" spans="1:13" x14ac:dyDescent="0.25">
      <c r="A68" s="107">
        <v>170</v>
      </c>
      <c r="B68" s="107" t="s">
        <v>1194</v>
      </c>
      <c r="C68" s="107" t="s">
        <v>1276</v>
      </c>
      <c r="D68" s="107">
        <v>4</v>
      </c>
      <c r="E68" s="108" t="s">
        <v>1690</v>
      </c>
      <c r="F68" s="108">
        <v>24</v>
      </c>
      <c r="G68" s="108" t="s">
        <v>1417</v>
      </c>
      <c r="H68" s="107" t="s">
        <v>1276</v>
      </c>
      <c r="I68" s="107"/>
      <c r="J68" s="107" t="s">
        <v>1196</v>
      </c>
      <c r="K68" s="107" t="s">
        <v>1197</v>
      </c>
      <c r="L68" s="107">
        <v>5</v>
      </c>
      <c r="M68" s="51" t="s">
        <v>1754</v>
      </c>
    </row>
    <row r="69" spans="1:13" ht="22.5" x14ac:dyDescent="0.25">
      <c r="A69" s="107">
        <v>102</v>
      </c>
      <c r="B69" s="107" t="s">
        <v>1277</v>
      </c>
      <c r="C69" s="107" t="s">
        <v>1278</v>
      </c>
      <c r="D69" s="107">
        <v>5</v>
      </c>
      <c r="E69" s="108">
        <v>1041</v>
      </c>
      <c r="F69" s="108">
        <v>15</v>
      </c>
      <c r="G69" s="108" t="s">
        <v>1397</v>
      </c>
      <c r="H69" s="107" t="s">
        <v>1278</v>
      </c>
      <c r="I69" s="107"/>
      <c r="J69" s="107" t="s">
        <v>1209</v>
      </c>
      <c r="K69" s="107" t="s">
        <v>1197</v>
      </c>
      <c r="L69" s="107">
        <v>5</v>
      </c>
      <c r="M69" s="51" t="s">
        <v>1772</v>
      </c>
    </row>
    <row r="70" spans="1:13" x14ac:dyDescent="0.25">
      <c r="A70" s="107">
        <v>122</v>
      </c>
      <c r="B70" s="107" t="s">
        <v>1216</v>
      </c>
      <c r="C70" s="107" t="s">
        <v>1279</v>
      </c>
      <c r="D70" s="107">
        <v>5</v>
      </c>
      <c r="E70" s="108" t="s">
        <v>1678</v>
      </c>
      <c r="F70" s="108">
        <v>16</v>
      </c>
      <c r="G70" s="108">
        <v>13</v>
      </c>
      <c r="H70" s="107" t="s">
        <v>1279</v>
      </c>
      <c r="I70" s="107"/>
      <c r="J70" s="107" t="s">
        <v>1209</v>
      </c>
      <c r="K70" s="107" t="s">
        <v>1197</v>
      </c>
      <c r="L70" s="107">
        <v>5</v>
      </c>
      <c r="M70" s="51" t="s">
        <v>1762</v>
      </c>
    </row>
    <row r="71" spans="1:13" x14ac:dyDescent="0.25">
      <c r="A71" s="107">
        <v>80</v>
      </c>
      <c r="B71" s="107" t="s">
        <v>1219</v>
      </c>
      <c r="C71" s="107" t="s">
        <v>1280</v>
      </c>
      <c r="D71" s="107">
        <v>4</v>
      </c>
      <c r="E71" s="108" t="s">
        <v>1651</v>
      </c>
      <c r="F71" s="108">
        <v>10</v>
      </c>
      <c r="G71" s="108" t="s">
        <v>1542</v>
      </c>
      <c r="H71" s="107" t="s">
        <v>1280</v>
      </c>
      <c r="I71" s="107"/>
      <c r="J71" s="107" t="s">
        <v>1196</v>
      </c>
      <c r="K71" s="107" t="s">
        <v>1197</v>
      </c>
      <c r="L71" s="107">
        <v>4</v>
      </c>
      <c r="M71" s="51" t="s">
        <v>1763</v>
      </c>
    </row>
    <row r="72" spans="1:13" x14ac:dyDescent="0.25">
      <c r="A72" s="107">
        <v>37</v>
      </c>
      <c r="B72" s="107" t="s">
        <v>1214</v>
      </c>
      <c r="C72" s="107" t="s">
        <v>1281</v>
      </c>
      <c r="D72" s="107">
        <v>4</v>
      </c>
      <c r="E72" s="108" t="s">
        <v>1660</v>
      </c>
      <c r="F72" s="108" t="s">
        <v>1442</v>
      </c>
      <c r="G72" s="108" t="s">
        <v>1542</v>
      </c>
      <c r="H72" s="107" t="s">
        <v>1281</v>
      </c>
      <c r="I72" s="107"/>
      <c r="J72" s="107" t="s">
        <v>1196</v>
      </c>
      <c r="K72" s="107" t="s">
        <v>1197</v>
      </c>
      <c r="L72" s="107">
        <v>4</v>
      </c>
      <c r="M72" s="51" t="s">
        <v>1761</v>
      </c>
    </row>
    <row r="73" spans="1:13" ht="22.5" x14ac:dyDescent="0.25">
      <c r="A73" s="184" t="s">
        <v>1836</v>
      </c>
      <c r="B73" s="184" t="s">
        <v>1200</v>
      </c>
      <c r="C73" s="184" t="s">
        <v>1837</v>
      </c>
      <c r="D73" s="184">
        <v>4</v>
      </c>
      <c r="E73" s="185" t="s">
        <v>1665</v>
      </c>
      <c r="F73" s="185">
        <v>19</v>
      </c>
      <c r="G73" s="185">
        <v>14</v>
      </c>
      <c r="H73" s="184" t="s">
        <v>1837</v>
      </c>
      <c r="I73" s="184"/>
      <c r="J73" s="184" t="s">
        <v>1196</v>
      </c>
      <c r="K73" s="184" t="s">
        <v>1197</v>
      </c>
      <c r="L73" s="184">
        <v>4</v>
      </c>
      <c r="M73" s="186" t="s">
        <v>1757</v>
      </c>
    </row>
    <row r="74" spans="1:13" x14ac:dyDescent="0.25">
      <c r="A74" s="107">
        <v>53</v>
      </c>
      <c r="B74" s="107" t="s">
        <v>1198</v>
      </c>
      <c r="C74" s="107" t="s">
        <v>1282</v>
      </c>
      <c r="D74" s="107">
        <v>5</v>
      </c>
      <c r="E74" s="108" t="s">
        <v>1661</v>
      </c>
      <c r="F74" s="108" t="s">
        <v>1482</v>
      </c>
      <c r="G74" s="108" t="s">
        <v>1482</v>
      </c>
      <c r="H74" s="107" t="s">
        <v>1282</v>
      </c>
      <c r="I74" s="107"/>
      <c r="J74" s="107" t="s">
        <v>1209</v>
      </c>
      <c r="K74" s="107" t="s">
        <v>1197</v>
      </c>
      <c r="L74" s="107">
        <v>5</v>
      </c>
      <c r="M74" s="51" t="s">
        <v>1755</v>
      </c>
    </row>
    <row r="75" spans="1:13" x14ac:dyDescent="0.25">
      <c r="A75" s="107">
        <v>90</v>
      </c>
      <c r="B75" s="107" t="s">
        <v>1247</v>
      </c>
      <c r="C75" s="107" t="s">
        <v>1283</v>
      </c>
      <c r="D75" s="107">
        <v>5</v>
      </c>
      <c r="E75" s="108">
        <v>1031</v>
      </c>
      <c r="F75" s="108">
        <v>11</v>
      </c>
      <c r="G75" s="108" t="s">
        <v>1442</v>
      </c>
      <c r="H75" s="107" t="s">
        <v>1283</v>
      </c>
      <c r="I75" s="107">
        <v>7</v>
      </c>
      <c r="J75" s="107" t="s">
        <v>1209</v>
      </c>
      <c r="K75" s="107" t="s">
        <v>1197</v>
      </c>
      <c r="L75" s="107">
        <v>7</v>
      </c>
      <c r="M75" s="51" t="s">
        <v>1767</v>
      </c>
    </row>
    <row r="76" spans="1:13" ht="22.5" x14ac:dyDescent="0.25">
      <c r="A76" s="107">
        <v>98</v>
      </c>
      <c r="B76" s="107" t="s">
        <v>1284</v>
      </c>
      <c r="C76" s="107" t="s">
        <v>1285</v>
      </c>
      <c r="D76" s="107">
        <v>4</v>
      </c>
      <c r="E76" s="108" t="s">
        <v>1671</v>
      </c>
      <c r="F76" s="108">
        <v>14</v>
      </c>
      <c r="G76" s="108" t="s">
        <v>1397</v>
      </c>
      <c r="H76" s="107" t="s">
        <v>1285</v>
      </c>
      <c r="I76" s="109"/>
      <c r="J76" s="107" t="s">
        <v>1196</v>
      </c>
      <c r="K76" s="107" t="s">
        <v>1197</v>
      </c>
      <c r="L76" s="107">
        <v>4</v>
      </c>
      <c r="M76" s="51" t="s">
        <v>1773</v>
      </c>
    </row>
    <row r="77" spans="1:13" x14ac:dyDescent="0.25">
      <c r="A77" s="107">
        <v>38</v>
      </c>
      <c r="B77" s="107" t="s">
        <v>1214</v>
      </c>
      <c r="C77" s="107" t="s">
        <v>1286</v>
      </c>
      <c r="D77" s="107">
        <v>5</v>
      </c>
      <c r="E77" s="108" t="s">
        <v>1660</v>
      </c>
      <c r="F77" s="108" t="s">
        <v>1442</v>
      </c>
      <c r="G77" s="108" t="s">
        <v>1546</v>
      </c>
      <c r="H77" s="107" t="s">
        <v>1286</v>
      </c>
      <c r="I77" s="107"/>
      <c r="J77" s="107" t="s">
        <v>1209</v>
      </c>
      <c r="K77" s="107" t="s">
        <v>1197</v>
      </c>
      <c r="L77" s="107">
        <v>6</v>
      </c>
      <c r="M77" s="51" t="s">
        <v>1761</v>
      </c>
    </row>
    <row r="78" spans="1:13" x14ac:dyDescent="0.25">
      <c r="A78" s="107">
        <v>65</v>
      </c>
      <c r="B78" s="107" t="s">
        <v>1237</v>
      </c>
      <c r="C78" s="107" t="s">
        <v>1287</v>
      </c>
      <c r="D78" s="107">
        <v>4</v>
      </c>
      <c r="E78" s="108" t="s">
        <v>1661</v>
      </c>
      <c r="F78" s="108" t="s">
        <v>1473</v>
      </c>
      <c r="G78" s="108" t="s">
        <v>1408</v>
      </c>
      <c r="H78" s="107" t="s">
        <v>1287</v>
      </c>
      <c r="I78" s="107"/>
      <c r="J78" s="107" t="s">
        <v>1196</v>
      </c>
      <c r="K78" s="107" t="s">
        <v>1197</v>
      </c>
      <c r="L78" s="107">
        <v>5</v>
      </c>
      <c r="M78" s="51" t="s">
        <v>1765</v>
      </c>
    </row>
    <row r="79" spans="1:13" ht="22.5" x14ac:dyDescent="0.25">
      <c r="A79" s="107">
        <v>95</v>
      </c>
      <c r="B79" s="107" t="s">
        <v>1288</v>
      </c>
      <c r="C79" s="107" t="s">
        <v>1289</v>
      </c>
      <c r="D79" s="107">
        <v>5</v>
      </c>
      <c r="E79" s="108" t="s">
        <v>1669</v>
      </c>
      <c r="F79" s="108">
        <v>13</v>
      </c>
      <c r="G79" s="108" t="s">
        <v>1397</v>
      </c>
      <c r="H79" s="107" t="s">
        <v>1289</v>
      </c>
      <c r="I79" s="107">
        <v>3</v>
      </c>
      <c r="J79" s="107" t="s">
        <v>1209</v>
      </c>
      <c r="K79" s="107" t="s">
        <v>1197</v>
      </c>
      <c r="L79" s="107">
        <v>6</v>
      </c>
      <c r="M79" s="51" t="s">
        <v>1774</v>
      </c>
    </row>
    <row r="80" spans="1:13" ht="22.5" x14ac:dyDescent="0.25">
      <c r="A80" s="107">
        <v>91</v>
      </c>
      <c r="B80" s="107" t="s">
        <v>1290</v>
      </c>
      <c r="C80" s="107" t="s">
        <v>1291</v>
      </c>
      <c r="D80" s="107">
        <v>5</v>
      </c>
      <c r="E80" s="108" t="s">
        <v>1666</v>
      </c>
      <c r="F80" s="108">
        <v>12</v>
      </c>
      <c r="G80" s="108" t="s">
        <v>1397</v>
      </c>
      <c r="H80" s="107" t="s">
        <v>1291</v>
      </c>
      <c r="I80" s="107"/>
      <c r="J80" s="107" t="s">
        <v>1209</v>
      </c>
      <c r="K80" s="107" t="s">
        <v>1197</v>
      </c>
      <c r="L80" s="107">
        <v>8</v>
      </c>
      <c r="M80" s="51" t="s">
        <v>1775</v>
      </c>
    </row>
    <row r="81" spans="1:13" ht="22.5" x14ac:dyDescent="0.25">
      <c r="A81" s="107">
        <v>92</v>
      </c>
      <c r="B81" s="107" t="s">
        <v>1290</v>
      </c>
      <c r="C81" s="107" t="s">
        <v>1292</v>
      </c>
      <c r="D81" s="107">
        <v>5</v>
      </c>
      <c r="E81" s="108" t="s">
        <v>1666</v>
      </c>
      <c r="F81" s="108">
        <v>12</v>
      </c>
      <c r="G81" s="108" t="s">
        <v>1408</v>
      </c>
      <c r="H81" s="107" t="s">
        <v>1292</v>
      </c>
      <c r="I81" s="107"/>
      <c r="J81" s="107" t="s">
        <v>1209</v>
      </c>
      <c r="K81" s="107" t="s">
        <v>1197</v>
      </c>
      <c r="L81" s="107">
        <v>8</v>
      </c>
      <c r="M81" s="51" t="s">
        <v>1775</v>
      </c>
    </row>
    <row r="82" spans="1:13" x14ac:dyDescent="0.25">
      <c r="A82" s="107">
        <v>81</v>
      </c>
      <c r="B82" s="107" t="s">
        <v>1219</v>
      </c>
      <c r="C82" s="107" t="s">
        <v>1293</v>
      </c>
      <c r="D82" s="107">
        <v>4</v>
      </c>
      <c r="E82" s="108" t="s">
        <v>1651</v>
      </c>
      <c r="F82" s="108">
        <v>10</v>
      </c>
      <c r="G82" s="108" t="s">
        <v>1546</v>
      </c>
      <c r="H82" s="107" t="s">
        <v>1293</v>
      </c>
      <c r="I82" s="107">
        <v>2</v>
      </c>
      <c r="J82" s="107" t="s">
        <v>1196</v>
      </c>
      <c r="K82" s="107" t="s">
        <v>1197</v>
      </c>
      <c r="L82" s="107">
        <v>5</v>
      </c>
      <c r="M82" s="51" t="s">
        <v>1763</v>
      </c>
    </row>
    <row r="83" spans="1:13" ht="22.5" x14ac:dyDescent="0.25">
      <c r="A83" s="107">
        <v>27</v>
      </c>
      <c r="B83" s="107" t="s">
        <v>1207</v>
      </c>
      <c r="C83" s="107" t="s">
        <v>1294</v>
      </c>
      <c r="D83" s="107">
        <v>5</v>
      </c>
      <c r="E83" s="108" t="s">
        <v>1658</v>
      </c>
      <c r="F83" s="108" t="s">
        <v>1414</v>
      </c>
      <c r="G83" s="108" t="s">
        <v>1442</v>
      </c>
      <c r="H83" s="107" t="s">
        <v>1294</v>
      </c>
      <c r="I83" s="107"/>
      <c r="J83" s="107" t="s">
        <v>1209</v>
      </c>
      <c r="K83" s="107" t="s">
        <v>1197</v>
      </c>
      <c r="L83" s="107">
        <v>7</v>
      </c>
      <c r="M83" s="51" t="s">
        <v>1759</v>
      </c>
    </row>
    <row r="84" spans="1:13" ht="22.5" x14ac:dyDescent="0.25">
      <c r="A84" s="107">
        <v>142</v>
      </c>
      <c r="B84" s="107" t="s">
        <v>1200</v>
      </c>
      <c r="C84" s="107" t="s">
        <v>1295</v>
      </c>
      <c r="D84" s="107">
        <v>5</v>
      </c>
      <c r="E84" s="108" t="s">
        <v>1651</v>
      </c>
      <c r="F84" s="108">
        <v>19</v>
      </c>
      <c r="G84" s="108" t="s">
        <v>1473</v>
      </c>
      <c r="H84" s="107" t="s">
        <v>1295</v>
      </c>
      <c r="I84" s="107"/>
      <c r="J84" s="107" t="s">
        <v>1209</v>
      </c>
      <c r="K84" s="107" t="s">
        <v>1197</v>
      </c>
      <c r="L84" s="107">
        <v>7</v>
      </c>
      <c r="M84" s="51" t="s">
        <v>1757</v>
      </c>
    </row>
    <row r="85" spans="1:13" ht="22.5" x14ac:dyDescent="0.25">
      <c r="A85" s="107">
        <v>143</v>
      </c>
      <c r="B85" s="107" t="s">
        <v>1200</v>
      </c>
      <c r="C85" s="107" t="s">
        <v>1296</v>
      </c>
      <c r="D85" s="107">
        <v>4</v>
      </c>
      <c r="E85" s="108" t="s">
        <v>1665</v>
      </c>
      <c r="F85" s="108">
        <v>19</v>
      </c>
      <c r="G85" s="108" t="s">
        <v>1542</v>
      </c>
      <c r="H85" s="107" t="s">
        <v>1296</v>
      </c>
      <c r="I85" s="107"/>
      <c r="J85" s="107" t="s">
        <v>1196</v>
      </c>
      <c r="K85" s="107" t="s">
        <v>1197</v>
      </c>
      <c r="L85" s="107">
        <v>4</v>
      </c>
      <c r="M85" s="51" t="s">
        <v>1757</v>
      </c>
    </row>
    <row r="86" spans="1:13" ht="22.5" x14ac:dyDescent="0.25">
      <c r="A86" s="107">
        <v>144</v>
      </c>
      <c r="B86" s="107" t="s">
        <v>1200</v>
      </c>
      <c r="C86" s="107" t="s">
        <v>1297</v>
      </c>
      <c r="D86" s="107">
        <v>5</v>
      </c>
      <c r="E86" s="108" t="s">
        <v>1658</v>
      </c>
      <c r="F86" s="108">
        <v>19</v>
      </c>
      <c r="G86" s="108" t="s">
        <v>1546</v>
      </c>
      <c r="H86" s="107" t="s">
        <v>1297</v>
      </c>
      <c r="I86" s="107"/>
      <c r="J86" s="107" t="s">
        <v>1202</v>
      </c>
      <c r="K86" s="107" t="s">
        <v>1196</v>
      </c>
      <c r="L86" s="107">
        <v>7</v>
      </c>
      <c r="M86" s="51" t="s">
        <v>1757</v>
      </c>
    </row>
    <row r="87" spans="1:13" ht="22.5" x14ac:dyDescent="0.25">
      <c r="A87" s="107">
        <v>145</v>
      </c>
      <c r="B87" s="107" t="s">
        <v>1200</v>
      </c>
      <c r="C87" s="107" t="s">
        <v>1298</v>
      </c>
      <c r="D87" s="107">
        <v>4</v>
      </c>
      <c r="E87" s="108" t="s">
        <v>1665</v>
      </c>
      <c r="F87" s="108">
        <v>19</v>
      </c>
      <c r="G87" s="108">
        <v>10</v>
      </c>
      <c r="H87" s="107" t="s">
        <v>1298</v>
      </c>
      <c r="I87" s="107"/>
      <c r="J87" s="107" t="s">
        <v>1196</v>
      </c>
      <c r="K87" s="107" t="s">
        <v>1197</v>
      </c>
      <c r="L87" s="107">
        <v>6</v>
      </c>
      <c r="M87" s="51" t="s">
        <v>1757</v>
      </c>
    </row>
    <row r="88" spans="1:13" ht="22.5" x14ac:dyDescent="0.25">
      <c r="A88" s="107">
        <v>146</v>
      </c>
      <c r="B88" s="107" t="s">
        <v>1200</v>
      </c>
      <c r="C88" s="107" t="s">
        <v>1299</v>
      </c>
      <c r="D88" s="107">
        <v>4</v>
      </c>
      <c r="E88" s="108" t="s">
        <v>1665</v>
      </c>
      <c r="F88" s="108">
        <v>19</v>
      </c>
      <c r="G88" s="108">
        <v>11</v>
      </c>
      <c r="H88" s="107" t="s">
        <v>1299</v>
      </c>
      <c r="I88" s="107"/>
      <c r="J88" s="107" t="s">
        <v>1196</v>
      </c>
      <c r="K88" s="107" t="s">
        <v>1197</v>
      </c>
      <c r="L88" s="107">
        <v>4</v>
      </c>
      <c r="M88" s="51" t="s">
        <v>1757</v>
      </c>
    </row>
    <row r="89" spans="1:13" x14ac:dyDescent="0.25">
      <c r="A89" s="107">
        <v>70</v>
      </c>
      <c r="B89" s="107" t="s">
        <v>1204</v>
      </c>
      <c r="C89" s="107" t="s">
        <v>1300</v>
      </c>
      <c r="D89" s="107">
        <v>4</v>
      </c>
      <c r="E89" s="108" t="s">
        <v>1663</v>
      </c>
      <c r="F89" s="108" t="s">
        <v>1542</v>
      </c>
      <c r="G89" s="108" t="s">
        <v>1417</v>
      </c>
      <c r="H89" s="107" t="s">
        <v>1300</v>
      </c>
      <c r="I89" s="107"/>
      <c r="J89" s="107" t="s">
        <v>1196</v>
      </c>
      <c r="K89" s="107" t="s">
        <v>1197</v>
      </c>
      <c r="L89" s="107">
        <v>4</v>
      </c>
      <c r="M89" s="51" t="s">
        <v>1758</v>
      </c>
    </row>
    <row r="90" spans="1:13" ht="22.5" x14ac:dyDescent="0.25">
      <c r="A90" s="107">
        <v>103</v>
      </c>
      <c r="B90" s="107" t="s">
        <v>1277</v>
      </c>
      <c r="C90" s="107" t="s">
        <v>1301</v>
      </c>
      <c r="D90" s="107">
        <v>4</v>
      </c>
      <c r="E90" s="108">
        <v>1041</v>
      </c>
      <c r="F90" s="108">
        <v>15</v>
      </c>
      <c r="G90" s="108" t="s">
        <v>1408</v>
      </c>
      <c r="H90" s="107" t="s">
        <v>1301</v>
      </c>
      <c r="I90" s="107"/>
      <c r="J90" s="107" t="s">
        <v>1196</v>
      </c>
      <c r="K90" s="107" t="s">
        <v>1197</v>
      </c>
      <c r="L90" s="107">
        <v>4</v>
      </c>
      <c r="M90" s="51" t="s">
        <v>1772</v>
      </c>
    </row>
    <row r="91" spans="1:13" x14ac:dyDescent="0.25">
      <c r="A91" s="107">
        <v>113</v>
      </c>
      <c r="B91" s="107" t="s">
        <v>1216</v>
      </c>
      <c r="C91" s="107" t="s">
        <v>1302</v>
      </c>
      <c r="D91" s="107">
        <v>4</v>
      </c>
      <c r="E91" s="108" t="s">
        <v>1674</v>
      </c>
      <c r="F91" s="108">
        <v>16</v>
      </c>
      <c r="G91" s="108" t="s">
        <v>1414</v>
      </c>
      <c r="H91" s="107" t="s">
        <v>1302</v>
      </c>
      <c r="I91" s="107">
        <v>3</v>
      </c>
      <c r="J91" s="107" t="s">
        <v>1196</v>
      </c>
      <c r="K91" s="107" t="s">
        <v>1197</v>
      </c>
      <c r="L91" s="107">
        <v>4</v>
      </c>
      <c r="M91" s="51" t="s">
        <v>1762</v>
      </c>
    </row>
    <row r="92" spans="1:13" x14ac:dyDescent="0.25">
      <c r="A92" s="107">
        <v>96</v>
      </c>
      <c r="B92" s="107" t="s">
        <v>1288</v>
      </c>
      <c r="C92" s="107" t="s">
        <v>1303</v>
      </c>
      <c r="D92" s="107">
        <v>4</v>
      </c>
      <c r="E92" s="108" t="s">
        <v>1670</v>
      </c>
      <c r="F92" s="108">
        <v>13</v>
      </c>
      <c r="G92" s="108" t="s">
        <v>1408</v>
      </c>
      <c r="H92" s="107" t="s">
        <v>1303</v>
      </c>
      <c r="I92" s="109"/>
      <c r="J92" s="107" t="s">
        <v>1196</v>
      </c>
      <c r="K92" s="107" t="s">
        <v>1197</v>
      </c>
      <c r="L92" s="107">
        <v>5</v>
      </c>
      <c r="M92" s="51" t="s">
        <v>1774</v>
      </c>
    </row>
    <row r="93" spans="1:13" ht="22.5" x14ac:dyDescent="0.25">
      <c r="A93" s="107">
        <v>97</v>
      </c>
      <c r="B93" s="107" t="s">
        <v>1288</v>
      </c>
      <c r="C93" s="107" t="s">
        <v>1304</v>
      </c>
      <c r="D93" s="107">
        <v>5</v>
      </c>
      <c r="E93" s="108" t="s">
        <v>1670</v>
      </c>
      <c r="F93" s="108">
        <v>13</v>
      </c>
      <c r="G93" s="108" t="s">
        <v>1417</v>
      </c>
      <c r="H93" s="107" t="s">
        <v>1304</v>
      </c>
      <c r="I93" s="109"/>
      <c r="J93" s="107" t="s">
        <v>1209</v>
      </c>
      <c r="K93" s="107" t="s">
        <v>1197</v>
      </c>
      <c r="L93" s="107">
        <v>6</v>
      </c>
      <c r="M93" s="51" t="s">
        <v>1774</v>
      </c>
    </row>
    <row r="94" spans="1:13" x14ac:dyDescent="0.25">
      <c r="A94" s="107">
        <v>128</v>
      </c>
      <c r="B94" s="107" t="s">
        <v>1240</v>
      </c>
      <c r="C94" s="107" t="s">
        <v>1305</v>
      </c>
      <c r="D94" s="107">
        <v>4</v>
      </c>
      <c r="E94" s="108" t="s">
        <v>1683</v>
      </c>
      <c r="F94" s="108">
        <v>17</v>
      </c>
      <c r="G94" s="108" t="s">
        <v>1442</v>
      </c>
      <c r="H94" s="107" t="s">
        <v>1305</v>
      </c>
      <c r="I94" s="107"/>
      <c r="J94" s="107" t="s">
        <v>1196</v>
      </c>
      <c r="K94" s="107" t="s">
        <v>1197</v>
      </c>
      <c r="L94" s="107">
        <v>4</v>
      </c>
      <c r="M94" s="51" t="s">
        <v>1766</v>
      </c>
    </row>
    <row r="95" spans="1:13" x14ac:dyDescent="0.25">
      <c r="A95" s="107">
        <v>129</v>
      </c>
      <c r="B95" s="107" t="s">
        <v>1240</v>
      </c>
      <c r="C95" s="107" t="s">
        <v>1306</v>
      </c>
      <c r="D95" s="107">
        <v>5</v>
      </c>
      <c r="E95" s="108" t="s">
        <v>1683</v>
      </c>
      <c r="F95" s="108">
        <v>17</v>
      </c>
      <c r="G95" s="108" t="s">
        <v>1482</v>
      </c>
      <c r="H95" s="107" t="s">
        <v>1306</v>
      </c>
      <c r="I95" s="107">
        <v>5</v>
      </c>
      <c r="J95" s="107" t="s">
        <v>1209</v>
      </c>
      <c r="K95" s="107" t="s">
        <v>1197</v>
      </c>
      <c r="L95" s="107">
        <v>5</v>
      </c>
      <c r="M95" s="51" t="s">
        <v>1766</v>
      </c>
    </row>
    <row r="96" spans="1:13" x14ac:dyDescent="0.25">
      <c r="A96" s="107">
        <v>152</v>
      </c>
      <c r="B96" s="107" t="s">
        <v>1258</v>
      </c>
      <c r="C96" s="107" t="s">
        <v>1307</v>
      </c>
      <c r="D96" s="107">
        <v>5</v>
      </c>
      <c r="E96" s="108">
        <v>1012</v>
      </c>
      <c r="F96" s="108">
        <v>21</v>
      </c>
      <c r="G96" s="108" t="s">
        <v>1408</v>
      </c>
      <c r="H96" s="107" t="s">
        <v>1307</v>
      </c>
      <c r="I96" s="107">
        <v>2</v>
      </c>
      <c r="J96" s="107" t="s">
        <v>1209</v>
      </c>
      <c r="K96" s="107" t="s">
        <v>1197</v>
      </c>
      <c r="L96" s="107">
        <v>5</v>
      </c>
      <c r="M96" s="51" t="s">
        <v>1769</v>
      </c>
    </row>
    <row r="97" spans="1:13" x14ac:dyDescent="0.25">
      <c r="A97" s="107">
        <v>155</v>
      </c>
      <c r="B97" s="107" t="s">
        <v>1274</v>
      </c>
      <c r="C97" s="107" t="s">
        <v>1308</v>
      </c>
      <c r="D97" s="107">
        <v>5</v>
      </c>
      <c r="E97" s="108" t="s">
        <v>1684</v>
      </c>
      <c r="F97" s="108">
        <v>22</v>
      </c>
      <c r="G97" s="108" t="s">
        <v>1408</v>
      </c>
      <c r="H97" s="107" t="s">
        <v>1308</v>
      </c>
      <c r="I97" s="107"/>
      <c r="J97" s="107" t="s">
        <v>1209</v>
      </c>
      <c r="K97" s="107" t="s">
        <v>1197</v>
      </c>
      <c r="L97" s="107">
        <v>5</v>
      </c>
      <c r="M97" s="51" t="s">
        <v>1771</v>
      </c>
    </row>
    <row r="98" spans="1:13" ht="22.5" x14ac:dyDescent="0.25">
      <c r="A98" s="107">
        <v>104</v>
      </c>
      <c r="B98" s="107" t="s">
        <v>1277</v>
      </c>
      <c r="C98" s="107" t="s">
        <v>1309</v>
      </c>
      <c r="D98" s="107">
        <v>4</v>
      </c>
      <c r="E98" s="108" t="s">
        <v>1662</v>
      </c>
      <c r="F98" s="108">
        <v>15</v>
      </c>
      <c r="G98" s="108" t="s">
        <v>1417</v>
      </c>
      <c r="H98" s="107" t="s">
        <v>1309</v>
      </c>
      <c r="I98" s="107"/>
      <c r="J98" s="107" t="s">
        <v>1196</v>
      </c>
      <c r="K98" s="107" t="s">
        <v>1197</v>
      </c>
      <c r="L98" s="107">
        <v>4</v>
      </c>
      <c r="M98" s="51" t="s">
        <v>1772</v>
      </c>
    </row>
    <row r="99" spans="1:13" x14ac:dyDescent="0.25">
      <c r="A99" s="107">
        <v>39</v>
      </c>
      <c r="B99" s="107" t="s">
        <v>1214</v>
      </c>
      <c r="C99" s="107" t="s">
        <v>1310</v>
      </c>
      <c r="D99" s="107">
        <v>4</v>
      </c>
      <c r="E99" s="108" t="s">
        <v>1660</v>
      </c>
      <c r="F99" s="108" t="s">
        <v>1442</v>
      </c>
      <c r="G99" s="108">
        <v>10</v>
      </c>
      <c r="H99" s="107" t="s">
        <v>1310</v>
      </c>
      <c r="I99" s="107"/>
      <c r="J99" s="107" t="s">
        <v>1196</v>
      </c>
      <c r="K99" s="107" t="s">
        <v>1197</v>
      </c>
      <c r="L99" s="107">
        <v>4</v>
      </c>
      <c r="M99" s="51" t="s">
        <v>1761</v>
      </c>
    </row>
    <row r="100" spans="1:13" ht="22.5" x14ac:dyDescent="0.25">
      <c r="A100" s="107">
        <v>17</v>
      </c>
      <c r="B100" s="107" t="s">
        <v>1203</v>
      </c>
      <c r="C100" s="107" t="s">
        <v>1311</v>
      </c>
      <c r="D100" s="107">
        <v>5</v>
      </c>
      <c r="E100" s="108" t="s">
        <v>1653</v>
      </c>
      <c r="F100" s="108" t="s">
        <v>1417</v>
      </c>
      <c r="G100" s="108" t="s">
        <v>1442</v>
      </c>
      <c r="H100" s="107" t="s">
        <v>1311</v>
      </c>
      <c r="I100" s="107">
        <v>3</v>
      </c>
      <c r="J100" s="107" t="s">
        <v>1202</v>
      </c>
      <c r="K100" s="107" t="s">
        <v>1196</v>
      </c>
      <c r="L100" s="107">
        <v>6</v>
      </c>
      <c r="M100" s="51" t="s">
        <v>1756</v>
      </c>
    </row>
    <row r="101" spans="1:13" ht="22.5" x14ac:dyDescent="0.25">
      <c r="A101" s="107">
        <v>105</v>
      </c>
      <c r="B101" s="107" t="s">
        <v>1277</v>
      </c>
      <c r="C101" s="107" t="s">
        <v>1312</v>
      </c>
      <c r="D101" s="107">
        <v>5</v>
      </c>
      <c r="E101" s="108" t="s">
        <v>1665</v>
      </c>
      <c r="F101" s="108">
        <v>15</v>
      </c>
      <c r="G101" s="108" t="s">
        <v>1414</v>
      </c>
      <c r="H101" s="107" t="s">
        <v>1312</v>
      </c>
      <c r="I101" s="107"/>
      <c r="J101" s="107" t="s">
        <v>1209</v>
      </c>
      <c r="K101" s="107" t="s">
        <v>1197</v>
      </c>
      <c r="L101" s="107">
        <v>5</v>
      </c>
      <c r="M101" s="51" t="s">
        <v>1772</v>
      </c>
    </row>
    <row r="102" spans="1:13" x14ac:dyDescent="0.25">
      <c r="A102" s="107">
        <v>8</v>
      </c>
      <c r="B102" s="107" t="s">
        <v>1211</v>
      </c>
      <c r="C102" s="107" t="s">
        <v>1313</v>
      </c>
      <c r="D102" s="107">
        <v>5</v>
      </c>
      <c r="E102" s="108" t="s">
        <v>1651</v>
      </c>
      <c r="F102" s="108" t="s">
        <v>1397</v>
      </c>
      <c r="G102" s="108" t="s">
        <v>1482</v>
      </c>
      <c r="H102" s="107" t="s">
        <v>1313</v>
      </c>
      <c r="I102" s="107">
        <v>2</v>
      </c>
      <c r="J102" s="107" t="s">
        <v>1209</v>
      </c>
      <c r="K102" s="107" t="s">
        <v>1197</v>
      </c>
      <c r="L102" s="107">
        <v>6</v>
      </c>
      <c r="M102" s="51" t="s">
        <v>1760</v>
      </c>
    </row>
    <row r="103" spans="1:13" x14ac:dyDescent="0.25">
      <c r="A103" s="107">
        <v>153</v>
      </c>
      <c r="B103" s="107" t="s">
        <v>1258</v>
      </c>
      <c r="C103" s="107" t="s">
        <v>1314</v>
      </c>
      <c r="D103" s="107">
        <v>5</v>
      </c>
      <c r="E103" s="108">
        <v>1012</v>
      </c>
      <c r="F103" s="108">
        <v>21</v>
      </c>
      <c r="G103" s="108" t="s">
        <v>1417</v>
      </c>
      <c r="H103" s="107" t="s">
        <v>1314</v>
      </c>
      <c r="I103" s="107"/>
      <c r="J103" s="107" t="s">
        <v>1209</v>
      </c>
      <c r="K103" s="107" t="s">
        <v>1197</v>
      </c>
      <c r="L103" s="107">
        <v>5</v>
      </c>
      <c r="M103" s="51" t="s">
        <v>1769</v>
      </c>
    </row>
    <row r="104" spans="1:13" x14ac:dyDescent="0.25">
      <c r="A104" s="107">
        <v>54</v>
      </c>
      <c r="B104" s="107" t="s">
        <v>1198</v>
      </c>
      <c r="C104" s="107" t="s">
        <v>1315</v>
      </c>
      <c r="D104" s="107">
        <v>4</v>
      </c>
      <c r="E104" s="108" t="s">
        <v>1661</v>
      </c>
      <c r="F104" s="108" t="s">
        <v>1482</v>
      </c>
      <c r="G104" s="108" t="s">
        <v>1473</v>
      </c>
      <c r="H104" s="107" t="s">
        <v>1315</v>
      </c>
      <c r="I104" s="107"/>
      <c r="J104" s="107" t="s">
        <v>1196</v>
      </c>
      <c r="K104" s="107" t="s">
        <v>1197</v>
      </c>
      <c r="L104" s="107">
        <v>4</v>
      </c>
      <c r="M104" s="51" t="s">
        <v>1755</v>
      </c>
    </row>
    <row r="105" spans="1:13" x14ac:dyDescent="0.25">
      <c r="A105" s="107">
        <v>55</v>
      </c>
      <c r="B105" s="107" t="s">
        <v>1198</v>
      </c>
      <c r="C105" s="107" t="s">
        <v>1316</v>
      </c>
      <c r="D105" s="107">
        <v>4</v>
      </c>
      <c r="E105" s="108" t="s">
        <v>1661</v>
      </c>
      <c r="F105" s="108" t="s">
        <v>1482</v>
      </c>
      <c r="G105" s="108" t="s">
        <v>1542</v>
      </c>
      <c r="H105" s="107" t="s">
        <v>1316</v>
      </c>
      <c r="I105" s="107"/>
      <c r="J105" s="107" t="s">
        <v>1196</v>
      </c>
      <c r="K105" s="107" t="s">
        <v>1197</v>
      </c>
      <c r="L105" s="107">
        <v>4</v>
      </c>
      <c r="M105" s="51" t="s">
        <v>1755</v>
      </c>
    </row>
    <row r="106" spans="1:13" ht="15" customHeight="1" x14ac:dyDescent="0.25">
      <c r="A106" s="107">
        <v>114</v>
      </c>
      <c r="B106" s="107" t="s">
        <v>1216</v>
      </c>
      <c r="C106" s="107" t="s">
        <v>1317</v>
      </c>
      <c r="D106" s="107">
        <v>5</v>
      </c>
      <c r="E106" s="108" t="s">
        <v>1663</v>
      </c>
      <c r="F106" s="108">
        <v>16</v>
      </c>
      <c r="G106" s="108" t="s">
        <v>1442</v>
      </c>
      <c r="H106" s="107" t="s">
        <v>1317</v>
      </c>
      <c r="I106" s="107">
        <v>5</v>
      </c>
      <c r="J106" s="107" t="s">
        <v>1209</v>
      </c>
      <c r="K106" s="107" t="s">
        <v>1197</v>
      </c>
      <c r="L106" s="107">
        <v>5</v>
      </c>
      <c r="M106" s="51" t="s">
        <v>1762</v>
      </c>
    </row>
    <row r="107" spans="1:13" ht="22.5" x14ac:dyDescent="0.25">
      <c r="A107" s="107">
        <v>99</v>
      </c>
      <c r="B107" s="107" t="s">
        <v>1284</v>
      </c>
      <c r="C107" s="107" t="s">
        <v>1318</v>
      </c>
      <c r="D107" s="107">
        <v>5</v>
      </c>
      <c r="E107" s="108" t="s">
        <v>1671</v>
      </c>
      <c r="F107" s="108">
        <v>14</v>
      </c>
      <c r="G107" s="108" t="s">
        <v>1408</v>
      </c>
      <c r="H107" s="107" t="s">
        <v>1318</v>
      </c>
      <c r="I107" s="107">
        <v>4</v>
      </c>
      <c r="J107" s="107" t="s">
        <v>1209</v>
      </c>
      <c r="K107" s="107" t="s">
        <v>1197</v>
      </c>
      <c r="L107" s="107">
        <v>6</v>
      </c>
      <c r="M107" s="51" t="s">
        <v>1773</v>
      </c>
    </row>
    <row r="108" spans="1:13" ht="22.5" x14ac:dyDescent="0.25">
      <c r="A108" s="107">
        <v>28</v>
      </c>
      <c r="B108" s="107" t="s">
        <v>1207</v>
      </c>
      <c r="C108" s="107" t="s">
        <v>1319</v>
      </c>
      <c r="D108" s="107">
        <v>5</v>
      </c>
      <c r="E108" s="108" t="s">
        <v>1658</v>
      </c>
      <c r="F108" s="108" t="s">
        <v>1414</v>
      </c>
      <c r="G108" s="108" t="s">
        <v>1482</v>
      </c>
      <c r="H108" s="107" t="s">
        <v>1319</v>
      </c>
      <c r="I108" s="107"/>
      <c r="J108" s="107" t="s">
        <v>1209</v>
      </c>
      <c r="K108" s="107" t="s">
        <v>1197</v>
      </c>
      <c r="L108" s="107">
        <v>7</v>
      </c>
      <c r="M108" s="51" t="s">
        <v>1759</v>
      </c>
    </row>
    <row r="109" spans="1:13" ht="22.5" x14ac:dyDescent="0.25">
      <c r="A109" s="107">
        <v>106</v>
      </c>
      <c r="B109" s="107" t="s">
        <v>1277</v>
      </c>
      <c r="C109" s="107" t="s">
        <v>1320</v>
      </c>
      <c r="D109" s="107">
        <v>5</v>
      </c>
      <c r="E109" s="108">
        <v>1041</v>
      </c>
      <c r="F109" s="108">
        <v>15</v>
      </c>
      <c r="G109" s="108" t="s">
        <v>1442</v>
      </c>
      <c r="H109" s="107" t="s">
        <v>1320</v>
      </c>
      <c r="I109" s="107">
        <v>4</v>
      </c>
      <c r="J109" s="107" t="s">
        <v>1209</v>
      </c>
      <c r="K109" s="107" t="s">
        <v>1197</v>
      </c>
      <c r="L109" s="107">
        <v>6</v>
      </c>
      <c r="M109" s="51" t="s">
        <v>1772</v>
      </c>
    </row>
    <row r="110" spans="1:13" ht="22.5" x14ac:dyDescent="0.25">
      <c r="A110" s="107">
        <v>66</v>
      </c>
      <c r="B110" s="107" t="s">
        <v>1237</v>
      </c>
      <c r="C110" s="107" t="s">
        <v>1321</v>
      </c>
      <c r="D110" s="107">
        <v>4</v>
      </c>
      <c r="E110" s="108" t="s">
        <v>1661</v>
      </c>
      <c r="F110" s="108" t="s">
        <v>1473</v>
      </c>
      <c r="G110" s="108" t="s">
        <v>1417</v>
      </c>
      <c r="H110" s="107" t="s">
        <v>1321</v>
      </c>
      <c r="I110" s="107"/>
      <c r="J110" s="107" t="s">
        <v>1196</v>
      </c>
      <c r="K110" s="107" t="s">
        <v>1197</v>
      </c>
      <c r="L110" s="107">
        <v>5</v>
      </c>
      <c r="M110" s="51" t="s">
        <v>1765</v>
      </c>
    </row>
    <row r="111" spans="1:13" x14ac:dyDescent="0.25">
      <c r="A111" s="107">
        <v>133</v>
      </c>
      <c r="B111" s="107" t="s">
        <v>1322</v>
      </c>
      <c r="C111" s="107" t="s">
        <v>1323</v>
      </c>
      <c r="D111" s="107">
        <v>5</v>
      </c>
      <c r="E111" s="108" t="s">
        <v>1679</v>
      </c>
      <c r="F111" s="108">
        <v>18</v>
      </c>
      <c r="G111" s="108" t="s">
        <v>1397</v>
      </c>
      <c r="H111" s="107" t="s">
        <v>1323</v>
      </c>
      <c r="I111" s="107">
        <v>2</v>
      </c>
      <c r="J111" s="107" t="s">
        <v>1209</v>
      </c>
      <c r="K111" s="107" t="s">
        <v>1197</v>
      </c>
      <c r="L111" s="107">
        <v>6</v>
      </c>
      <c r="M111" s="51" t="s">
        <v>1776</v>
      </c>
    </row>
    <row r="112" spans="1:13" x14ac:dyDescent="0.25">
      <c r="A112" s="107">
        <v>82</v>
      </c>
      <c r="B112" s="107" t="s">
        <v>1219</v>
      </c>
      <c r="C112" s="107" t="s">
        <v>1324</v>
      </c>
      <c r="D112" s="107">
        <v>5</v>
      </c>
      <c r="E112" s="108" t="s">
        <v>1665</v>
      </c>
      <c r="F112" s="108">
        <v>10</v>
      </c>
      <c r="G112" s="108">
        <v>10</v>
      </c>
      <c r="H112" s="107" t="s">
        <v>1324</v>
      </c>
      <c r="I112" s="107"/>
      <c r="J112" s="107" t="s">
        <v>1209</v>
      </c>
      <c r="K112" s="107" t="s">
        <v>1197</v>
      </c>
      <c r="L112" s="107">
        <v>6</v>
      </c>
      <c r="M112" s="51" t="s">
        <v>1763</v>
      </c>
    </row>
    <row r="113" spans="1:13" x14ac:dyDescent="0.25">
      <c r="A113" s="107">
        <v>83</v>
      </c>
      <c r="B113" s="107" t="s">
        <v>1219</v>
      </c>
      <c r="C113" s="107" t="s">
        <v>1325</v>
      </c>
      <c r="D113" s="107">
        <v>5</v>
      </c>
      <c r="E113" s="108" t="s">
        <v>1665</v>
      </c>
      <c r="F113" s="108">
        <v>10</v>
      </c>
      <c r="G113" s="108">
        <v>11</v>
      </c>
      <c r="H113" s="107" t="s">
        <v>1325</v>
      </c>
      <c r="I113" s="107"/>
      <c r="J113" s="107" t="s">
        <v>1209</v>
      </c>
      <c r="K113" s="107" t="s">
        <v>1197</v>
      </c>
      <c r="L113" s="107">
        <v>6</v>
      </c>
      <c r="M113" s="51" t="s">
        <v>1763</v>
      </c>
    </row>
    <row r="114" spans="1:13" ht="22.5" x14ac:dyDescent="0.25">
      <c r="A114" s="107">
        <v>107</v>
      </c>
      <c r="B114" s="107" t="s">
        <v>1277</v>
      </c>
      <c r="C114" s="107" t="s">
        <v>1326</v>
      </c>
      <c r="D114" s="107">
        <v>5</v>
      </c>
      <c r="E114" s="108">
        <v>1041</v>
      </c>
      <c r="F114" s="108">
        <v>15</v>
      </c>
      <c r="G114" s="108" t="s">
        <v>1482</v>
      </c>
      <c r="H114" s="107" t="s">
        <v>1326</v>
      </c>
      <c r="I114" s="107">
        <v>2</v>
      </c>
      <c r="J114" s="107" t="s">
        <v>1209</v>
      </c>
      <c r="K114" s="107" t="s">
        <v>1197</v>
      </c>
      <c r="L114" s="107">
        <v>6</v>
      </c>
      <c r="M114" s="51" t="s">
        <v>1772</v>
      </c>
    </row>
    <row r="115" spans="1:13" x14ac:dyDescent="0.25">
      <c r="A115" s="107">
        <v>56</v>
      </c>
      <c r="B115" s="107" t="s">
        <v>1198</v>
      </c>
      <c r="C115" s="107" t="s">
        <v>1327</v>
      </c>
      <c r="D115" s="107">
        <v>5</v>
      </c>
      <c r="E115" s="108" t="s">
        <v>1661</v>
      </c>
      <c r="F115" s="108" t="s">
        <v>1482</v>
      </c>
      <c r="G115" s="108" t="s">
        <v>1546</v>
      </c>
      <c r="H115" s="107" t="s">
        <v>1327</v>
      </c>
      <c r="I115" s="107"/>
      <c r="J115" s="107" t="s">
        <v>1209</v>
      </c>
      <c r="K115" s="107" t="s">
        <v>1197</v>
      </c>
      <c r="L115" s="107">
        <v>5</v>
      </c>
      <c r="M115" s="51" t="s">
        <v>1755</v>
      </c>
    </row>
    <row r="116" spans="1:13" ht="22.5" x14ac:dyDescent="0.25">
      <c r="A116" s="107">
        <v>147</v>
      </c>
      <c r="B116" s="107" t="s">
        <v>1200</v>
      </c>
      <c r="C116" s="107" t="s">
        <v>1328</v>
      </c>
      <c r="D116" s="107">
        <v>5</v>
      </c>
      <c r="E116" s="108" t="s">
        <v>1658</v>
      </c>
      <c r="F116" s="108">
        <v>19</v>
      </c>
      <c r="G116" s="108">
        <v>12</v>
      </c>
      <c r="H116" s="107" t="s">
        <v>1328</v>
      </c>
      <c r="I116" s="107"/>
      <c r="J116" s="107" t="s">
        <v>1209</v>
      </c>
      <c r="K116" s="107" t="s">
        <v>1197</v>
      </c>
      <c r="L116" s="107">
        <v>6</v>
      </c>
      <c r="M116" s="51" t="s">
        <v>1757</v>
      </c>
    </row>
    <row r="117" spans="1:13" ht="22.5" x14ac:dyDescent="0.25">
      <c r="A117" s="107">
        <v>148</v>
      </c>
      <c r="B117" s="107" t="s">
        <v>1200</v>
      </c>
      <c r="C117" s="107" t="s">
        <v>1329</v>
      </c>
      <c r="D117" s="107">
        <v>4</v>
      </c>
      <c r="E117" s="108" t="s">
        <v>1658</v>
      </c>
      <c r="F117" s="108">
        <v>19</v>
      </c>
      <c r="G117" s="108">
        <v>13</v>
      </c>
      <c r="H117" s="107" t="s">
        <v>1329</v>
      </c>
      <c r="I117" s="107"/>
      <c r="J117" s="107" t="s">
        <v>1196</v>
      </c>
      <c r="K117" s="107" t="s">
        <v>1197</v>
      </c>
      <c r="L117" s="107">
        <v>5</v>
      </c>
      <c r="M117" s="51" t="s">
        <v>1757</v>
      </c>
    </row>
    <row r="118" spans="1:13" x14ac:dyDescent="0.25">
      <c r="A118" s="107">
        <v>57</v>
      </c>
      <c r="B118" s="107" t="s">
        <v>1198</v>
      </c>
      <c r="C118" s="107" t="s">
        <v>1563</v>
      </c>
      <c r="D118" s="107">
        <v>5</v>
      </c>
      <c r="E118" s="108" t="s">
        <v>1661</v>
      </c>
      <c r="F118" s="108" t="s">
        <v>1482</v>
      </c>
      <c r="G118" s="108">
        <v>10</v>
      </c>
      <c r="H118" s="107" t="s">
        <v>1563</v>
      </c>
      <c r="I118" s="107"/>
      <c r="J118" s="107" t="s">
        <v>1209</v>
      </c>
      <c r="K118" s="107" t="s">
        <v>1197</v>
      </c>
      <c r="L118" s="107">
        <v>5</v>
      </c>
      <c r="M118" s="51" t="s">
        <v>1755</v>
      </c>
    </row>
    <row r="119" spans="1:13" x14ac:dyDescent="0.25">
      <c r="A119" s="107" t="s">
        <v>1641</v>
      </c>
      <c r="B119" s="107" t="s">
        <v>1203</v>
      </c>
      <c r="C119" s="107" t="s">
        <v>1564</v>
      </c>
      <c r="D119" s="107">
        <v>5</v>
      </c>
      <c r="E119" s="108" t="s">
        <v>1642</v>
      </c>
      <c r="F119" s="108" t="s">
        <v>1417</v>
      </c>
      <c r="G119" s="108">
        <v>11</v>
      </c>
      <c r="H119" s="107" t="s">
        <v>1564</v>
      </c>
      <c r="I119" s="107"/>
      <c r="J119" s="107" t="s">
        <v>1209</v>
      </c>
      <c r="K119" s="107" t="s">
        <v>1197</v>
      </c>
      <c r="L119" s="107">
        <v>5</v>
      </c>
      <c r="M119" s="51" t="s">
        <v>1756</v>
      </c>
    </row>
    <row r="120" spans="1:13" x14ac:dyDescent="0.25">
      <c r="A120" s="107">
        <v>130</v>
      </c>
      <c r="B120" s="107" t="s">
        <v>1240</v>
      </c>
      <c r="C120" s="107" t="s">
        <v>1330</v>
      </c>
      <c r="D120" s="107">
        <v>4</v>
      </c>
      <c r="E120" s="108" t="s">
        <v>1681</v>
      </c>
      <c r="F120" s="108">
        <v>17</v>
      </c>
      <c r="G120" s="108" t="s">
        <v>1473</v>
      </c>
      <c r="H120" s="107" t="s">
        <v>1330</v>
      </c>
      <c r="I120" s="107"/>
      <c r="J120" s="107" t="s">
        <v>1196</v>
      </c>
      <c r="K120" s="107" t="s">
        <v>1197</v>
      </c>
      <c r="L120" s="107">
        <v>4</v>
      </c>
      <c r="M120" s="51" t="s">
        <v>1766</v>
      </c>
    </row>
    <row r="121" spans="1:13" x14ac:dyDescent="0.25">
      <c r="A121" s="107">
        <v>131</v>
      </c>
      <c r="B121" s="107" t="s">
        <v>1240</v>
      </c>
      <c r="C121" s="107" t="s">
        <v>1331</v>
      </c>
      <c r="D121" s="107">
        <v>5</v>
      </c>
      <c r="E121" s="108" t="s">
        <v>1681</v>
      </c>
      <c r="F121" s="108">
        <v>17</v>
      </c>
      <c r="G121" s="108" t="s">
        <v>1542</v>
      </c>
      <c r="H121" s="107" t="s">
        <v>1331</v>
      </c>
      <c r="I121" s="107"/>
      <c r="J121" s="107" t="s">
        <v>1209</v>
      </c>
      <c r="K121" s="107" t="s">
        <v>1197</v>
      </c>
      <c r="L121" s="107">
        <v>5</v>
      </c>
      <c r="M121" s="51" t="s">
        <v>1766</v>
      </c>
    </row>
    <row r="122" spans="1:13" x14ac:dyDescent="0.25">
      <c r="A122" s="107">
        <v>132</v>
      </c>
      <c r="B122" s="107" t="s">
        <v>1240</v>
      </c>
      <c r="C122" s="107" t="s">
        <v>1332</v>
      </c>
      <c r="D122" s="107">
        <v>5</v>
      </c>
      <c r="E122" s="108" t="s">
        <v>1682</v>
      </c>
      <c r="F122" s="108">
        <v>17</v>
      </c>
      <c r="G122" s="108" t="s">
        <v>1546</v>
      </c>
      <c r="H122" s="107" t="s">
        <v>1332</v>
      </c>
      <c r="I122" s="107">
        <v>2</v>
      </c>
      <c r="J122" s="107" t="s">
        <v>1209</v>
      </c>
      <c r="K122" s="107" t="s">
        <v>1197</v>
      </c>
      <c r="L122" s="107">
        <v>5</v>
      </c>
      <c r="M122" s="51" t="s">
        <v>1766</v>
      </c>
    </row>
    <row r="123" spans="1:13" x14ac:dyDescent="0.25">
      <c r="A123" s="107">
        <v>119</v>
      </c>
      <c r="B123" s="107" t="s">
        <v>1216</v>
      </c>
      <c r="C123" s="107" t="s">
        <v>1333</v>
      </c>
      <c r="D123" s="107">
        <v>5</v>
      </c>
      <c r="E123" s="108" t="s">
        <v>1678</v>
      </c>
      <c r="F123" s="108">
        <v>16</v>
      </c>
      <c r="G123" s="108">
        <v>10</v>
      </c>
      <c r="H123" s="107" t="s">
        <v>1333</v>
      </c>
      <c r="I123" s="107"/>
      <c r="J123" s="107" t="s">
        <v>1209</v>
      </c>
      <c r="K123" s="107" t="s">
        <v>1197</v>
      </c>
      <c r="L123" s="107">
        <v>5</v>
      </c>
      <c r="M123" s="51" t="s">
        <v>1762</v>
      </c>
    </row>
    <row r="124" spans="1:13" x14ac:dyDescent="0.25">
      <c r="A124" s="107">
        <v>171</v>
      </c>
      <c r="B124" s="107" t="s">
        <v>1194</v>
      </c>
      <c r="C124" s="107" t="s">
        <v>1334</v>
      </c>
      <c r="D124" s="107">
        <v>4</v>
      </c>
      <c r="E124" s="108" t="s">
        <v>1662</v>
      </c>
      <c r="F124" s="108">
        <v>24</v>
      </c>
      <c r="G124" s="108" t="s">
        <v>1414</v>
      </c>
      <c r="H124" s="107" t="s">
        <v>1334</v>
      </c>
      <c r="I124" s="107"/>
      <c r="J124" s="107" t="s">
        <v>1196</v>
      </c>
      <c r="K124" s="107" t="s">
        <v>1197</v>
      </c>
      <c r="L124" s="107">
        <v>4</v>
      </c>
      <c r="M124" s="51" t="s">
        <v>1754</v>
      </c>
    </row>
    <row r="125" spans="1:13" x14ac:dyDescent="0.25">
      <c r="A125" s="107">
        <v>172</v>
      </c>
      <c r="B125" s="107" t="s">
        <v>1194</v>
      </c>
      <c r="C125" s="107" t="s">
        <v>1335</v>
      </c>
      <c r="D125" s="107">
        <v>5</v>
      </c>
      <c r="E125" s="108" t="s">
        <v>1662</v>
      </c>
      <c r="F125" s="108">
        <v>24</v>
      </c>
      <c r="G125" s="108" t="s">
        <v>1442</v>
      </c>
      <c r="H125" s="107" t="s">
        <v>1335</v>
      </c>
      <c r="I125" s="107"/>
      <c r="J125" s="107" t="s">
        <v>1209</v>
      </c>
      <c r="K125" s="107" t="s">
        <v>1197</v>
      </c>
      <c r="L125" s="107">
        <v>5</v>
      </c>
      <c r="M125" s="51" t="s">
        <v>1754</v>
      </c>
    </row>
    <row r="126" spans="1:13" x14ac:dyDescent="0.25">
      <c r="A126" s="107">
        <v>120</v>
      </c>
      <c r="B126" s="107" t="s">
        <v>1216</v>
      </c>
      <c r="C126" s="107" t="s">
        <v>1336</v>
      </c>
      <c r="D126" s="107">
        <v>5</v>
      </c>
      <c r="E126" s="108" t="s">
        <v>1678</v>
      </c>
      <c r="F126" s="108">
        <v>16</v>
      </c>
      <c r="G126" s="108">
        <v>11</v>
      </c>
      <c r="H126" s="107" t="s">
        <v>1336</v>
      </c>
      <c r="I126" s="107">
        <v>3</v>
      </c>
      <c r="J126" s="107" t="s">
        <v>1209</v>
      </c>
      <c r="K126" s="107" t="s">
        <v>1197</v>
      </c>
      <c r="L126" s="107">
        <v>5</v>
      </c>
      <c r="M126" s="51" t="s">
        <v>1762</v>
      </c>
    </row>
    <row r="127" spans="1:13" x14ac:dyDescent="0.25">
      <c r="A127" s="107">
        <v>121</v>
      </c>
      <c r="B127" s="107" t="s">
        <v>1216</v>
      </c>
      <c r="C127" s="107" t="s">
        <v>1337</v>
      </c>
      <c r="D127" s="107">
        <v>4</v>
      </c>
      <c r="E127" s="108" t="s">
        <v>1678</v>
      </c>
      <c r="F127" s="108">
        <v>16</v>
      </c>
      <c r="G127" s="108">
        <v>12</v>
      </c>
      <c r="H127" s="107" t="s">
        <v>1337</v>
      </c>
      <c r="I127" s="107">
        <v>3</v>
      </c>
      <c r="J127" s="107" t="s">
        <v>1196</v>
      </c>
      <c r="K127" s="107" t="s">
        <v>1197</v>
      </c>
      <c r="L127" s="107">
        <v>4</v>
      </c>
      <c r="M127" s="51" t="s">
        <v>1762</v>
      </c>
    </row>
    <row r="128" spans="1:13" x14ac:dyDescent="0.25">
      <c r="A128" s="184" t="s">
        <v>1833</v>
      </c>
      <c r="B128" s="184" t="s">
        <v>1831</v>
      </c>
      <c r="C128" s="184" t="s">
        <v>1835</v>
      </c>
      <c r="D128" s="184">
        <v>5</v>
      </c>
      <c r="E128" s="185" t="s">
        <v>1834</v>
      </c>
      <c r="F128" s="185">
        <v>25</v>
      </c>
      <c r="G128" s="185" t="s">
        <v>1397</v>
      </c>
      <c r="H128" s="184" t="s">
        <v>1835</v>
      </c>
      <c r="I128" s="184"/>
      <c r="J128" s="184" t="s">
        <v>1209</v>
      </c>
      <c r="K128" s="184" t="s">
        <v>1197</v>
      </c>
      <c r="L128" s="184">
        <v>5</v>
      </c>
      <c r="M128" s="186" t="s">
        <v>1832</v>
      </c>
    </row>
    <row r="129" spans="1:13" x14ac:dyDescent="0.25">
      <c r="A129" s="107">
        <v>11</v>
      </c>
      <c r="B129" s="107" t="s">
        <v>1260</v>
      </c>
      <c r="C129" s="107" t="s">
        <v>1338</v>
      </c>
      <c r="D129" s="107">
        <v>4</v>
      </c>
      <c r="E129" s="108" t="s">
        <v>1653</v>
      </c>
      <c r="F129" s="108" t="s">
        <v>1408</v>
      </c>
      <c r="G129" s="108" t="s">
        <v>1408</v>
      </c>
      <c r="H129" s="107" t="s">
        <v>1338</v>
      </c>
      <c r="I129" s="107"/>
      <c r="J129" s="107" t="s">
        <v>1196</v>
      </c>
      <c r="K129" s="107" t="s">
        <v>1197</v>
      </c>
      <c r="L129" s="107">
        <v>5</v>
      </c>
      <c r="M129" s="51" t="s">
        <v>1770</v>
      </c>
    </row>
    <row r="130" spans="1:13" x14ac:dyDescent="0.25">
      <c r="A130" s="107">
        <v>12</v>
      </c>
      <c r="B130" s="107" t="s">
        <v>1260</v>
      </c>
      <c r="C130" s="107" t="s">
        <v>1339</v>
      </c>
      <c r="D130" s="107">
        <v>5</v>
      </c>
      <c r="E130" s="108" t="s">
        <v>1653</v>
      </c>
      <c r="F130" s="108" t="s">
        <v>1408</v>
      </c>
      <c r="G130" s="108" t="s">
        <v>1417</v>
      </c>
      <c r="H130" s="107" t="s">
        <v>1339</v>
      </c>
      <c r="I130" s="107"/>
      <c r="J130" s="107" t="s">
        <v>1262</v>
      </c>
      <c r="K130" s="107" t="s">
        <v>1197</v>
      </c>
      <c r="L130" s="107">
        <v>6</v>
      </c>
      <c r="M130" s="51" t="s">
        <v>1770</v>
      </c>
    </row>
    <row r="131" spans="1:13" x14ac:dyDescent="0.25">
      <c r="A131" s="107">
        <v>18</v>
      </c>
      <c r="B131" s="107" t="s">
        <v>1203</v>
      </c>
      <c r="C131" s="107" t="s">
        <v>1340</v>
      </c>
      <c r="D131" s="107">
        <v>5</v>
      </c>
      <c r="E131" s="108" t="s">
        <v>1655</v>
      </c>
      <c r="F131" s="108" t="s">
        <v>1417</v>
      </c>
      <c r="G131" s="108" t="s">
        <v>1482</v>
      </c>
      <c r="H131" s="107" t="s">
        <v>1340</v>
      </c>
      <c r="I131" s="107"/>
      <c r="J131" s="107"/>
      <c r="K131" s="107" t="s">
        <v>1197</v>
      </c>
      <c r="L131" s="107">
        <v>5</v>
      </c>
      <c r="M131" s="51" t="s">
        <v>1756</v>
      </c>
    </row>
    <row r="132" spans="1:13" x14ac:dyDescent="0.25">
      <c r="A132" s="107">
        <v>9</v>
      </c>
      <c r="B132" s="107" t="s">
        <v>1211</v>
      </c>
      <c r="C132" s="107" t="s">
        <v>1341</v>
      </c>
      <c r="D132" s="107">
        <v>4</v>
      </c>
      <c r="E132" s="108" t="s">
        <v>1651</v>
      </c>
      <c r="F132" s="108" t="s">
        <v>1397</v>
      </c>
      <c r="G132" s="108" t="s">
        <v>1473</v>
      </c>
      <c r="H132" s="107" t="s">
        <v>1341</v>
      </c>
      <c r="I132" s="107">
        <v>2</v>
      </c>
      <c r="J132" s="107" t="s">
        <v>1196</v>
      </c>
      <c r="K132" s="107" t="s">
        <v>1197</v>
      </c>
      <c r="L132" s="107">
        <v>5</v>
      </c>
      <c r="M132" s="51" t="s">
        <v>1760</v>
      </c>
    </row>
    <row r="133" spans="1:13" x14ac:dyDescent="0.25">
      <c r="A133" s="107">
        <v>162</v>
      </c>
      <c r="B133" s="107" t="s">
        <v>1222</v>
      </c>
      <c r="C133" s="107" t="s">
        <v>1342</v>
      </c>
      <c r="D133" s="107">
        <v>4</v>
      </c>
      <c r="E133" s="108">
        <v>1013</v>
      </c>
      <c r="F133" s="108">
        <v>23</v>
      </c>
      <c r="G133" s="108" t="s">
        <v>1417</v>
      </c>
      <c r="H133" s="107" t="s">
        <v>1342</v>
      </c>
      <c r="I133" s="107"/>
      <c r="J133" s="107" t="s">
        <v>1196</v>
      </c>
      <c r="K133" s="107" t="s">
        <v>1197</v>
      </c>
      <c r="L133" s="107">
        <v>6</v>
      </c>
      <c r="M133" s="51" t="s">
        <v>1764</v>
      </c>
    </row>
    <row r="134" spans="1:13" ht="22.5" x14ac:dyDescent="0.25">
      <c r="A134" s="107">
        <v>173</v>
      </c>
      <c r="B134" s="107" t="s">
        <v>1194</v>
      </c>
      <c r="C134" s="107" t="s">
        <v>1343</v>
      </c>
      <c r="D134" s="107">
        <v>4</v>
      </c>
      <c r="E134" s="108" t="s">
        <v>1662</v>
      </c>
      <c r="F134" s="108">
        <v>24</v>
      </c>
      <c r="G134" s="108" t="s">
        <v>1482</v>
      </c>
      <c r="H134" s="107" t="s">
        <v>1343</v>
      </c>
      <c r="I134" s="107">
        <v>2</v>
      </c>
      <c r="J134" s="107" t="s">
        <v>1196</v>
      </c>
      <c r="K134" s="107" t="s">
        <v>1197</v>
      </c>
      <c r="L134" s="107">
        <v>5</v>
      </c>
      <c r="M134" s="51" t="s">
        <v>1754</v>
      </c>
    </row>
    <row r="135" spans="1:13" ht="22.5" x14ac:dyDescent="0.25">
      <c r="A135" s="107">
        <v>174</v>
      </c>
      <c r="B135" s="107" t="s">
        <v>1194</v>
      </c>
      <c r="C135" s="107" t="s">
        <v>1344</v>
      </c>
      <c r="D135" s="107">
        <v>5</v>
      </c>
      <c r="E135" s="108" t="s">
        <v>1662</v>
      </c>
      <c r="F135" s="108">
        <v>24</v>
      </c>
      <c r="G135" s="108" t="s">
        <v>1473</v>
      </c>
      <c r="H135" s="107" t="s">
        <v>1344</v>
      </c>
      <c r="I135" s="107">
        <v>2</v>
      </c>
      <c r="J135" s="107" t="s">
        <v>1209</v>
      </c>
      <c r="K135" s="107" t="s">
        <v>1197</v>
      </c>
      <c r="L135" s="107">
        <v>6</v>
      </c>
      <c r="M135" s="51" t="s">
        <v>1754</v>
      </c>
    </row>
    <row r="136" spans="1:13" x14ac:dyDescent="0.25">
      <c r="A136" s="107">
        <v>40</v>
      </c>
      <c r="B136" s="107" t="s">
        <v>1214</v>
      </c>
      <c r="C136" s="107" t="s">
        <v>1345</v>
      </c>
      <c r="D136" s="107">
        <v>4</v>
      </c>
      <c r="E136" s="108" t="s">
        <v>1660</v>
      </c>
      <c r="F136" s="108" t="s">
        <v>1442</v>
      </c>
      <c r="G136" s="108">
        <v>11</v>
      </c>
      <c r="H136" s="107" t="s">
        <v>1345</v>
      </c>
      <c r="I136" s="107"/>
      <c r="J136" s="107" t="s">
        <v>1196</v>
      </c>
      <c r="K136" s="107" t="s">
        <v>1197</v>
      </c>
      <c r="L136" s="107">
        <v>4</v>
      </c>
      <c r="M136" s="51" t="s">
        <v>1761</v>
      </c>
    </row>
    <row r="137" spans="1:13" x14ac:dyDescent="0.25">
      <c r="A137" s="107">
        <v>41</v>
      </c>
      <c r="B137" s="107" t="s">
        <v>1214</v>
      </c>
      <c r="C137" s="107" t="s">
        <v>1346</v>
      </c>
      <c r="D137" s="107">
        <v>4</v>
      </c>
      <c r="E137" s="108" t="s">
        <v>1660</v>
      </c>
      <c r="F137" s="108" t="s">
        <v>1442</v>
      </c>
      <c r="G137" s="108">
        <v>12</v>
      </c>
      <c r="H137" s="107" t="s">
        <v>1346</v>
      </c>
      <c r="I137" s="107"/>
      <c r="J137" s="107" t="s">
        <v>1196</v>
      </c>
      <c r="K137" s="107" t="s">
        <v>1197</v>
      </c>
      <c r="L137" s="107">
        <v>4</v>
      </c>
      <c r="M137" s="51" t="s">
        <v>1761</v>
      </c>
    </row>
    <row r="138" spans="1:13" ht="22.5" x14ac:dyDescent="0.25">
      <c r="A138" s="107">
        <v>71</v>
      </c>
      <c r="B138" s="107" t="s">
        <v>1347</v>
      </c>
      <c r="C138" s="107" t="s">
        <v>1348</v>
      </c>
      <c r="D138" s="107">
        <v>5</v>
      </c>
      <c r="E138" s="108" t="s">
        <v>1664</v>
      </c>
      <c r="F138" s="108" t="s">
        <v>1546</v>
      </c>
      <c r="G138" s="108" t="s">
        <v>1397</v>
      </c>
      <c r="H138" s="107" t="s">
        <v>1348</v>
      </c>
      <c r="I138" s="107"/>
      <c r="J138" s="107" t="s">
        <v>1209</v>
      </c>
      <c r="K138" s="107" t="s">
        <v>1197</v>
      </c>
      <c r="L138" s="107">
        <v>6</v>
      </c>
      <c r="M138" s="51" t="s">
        <v>1777</v>
      </c>
    </row>
    <row r="139" spans="1:13" x14ac:dyDescent="0.25">
      <c r="A139" s="107">
        <v>19</v>
      </c>
      <c r="B139" s="107" t="s">
        <v>1203</v>
      </c>
      <c r="C139" s="107" t="s">
        <v>1349</v>
      </c>
      <c r="D139" s="107">
        <v>5</v>
      </c>
      <c r="E139" s="108" t="s">
        <v>1656</v>
      </c>
      <c r="F139" s="108" t="s">
        <v>1417</v>
      </c>
      <c r="G139" s="108" t="s">
        <v>1473</v>
      </c>
      <c r="H139" s="107" t="s">
        <v>1349</v>
      </c>
      <c r="I139" s="107">
        <v>2</v>
      </c>
      <c r="J139" s="107" t="s">
        <v>1202</v>
      </c>
      <c r="K139" s="107" t="s">
        <v>1196</v>
      </c>
      <c r="L139" s="107">
        <v>5</v>
      </c>
      <c r="M139" s="51" t="s">
        <v>1756</v>
      </c>
    </row>
    <row r="140" spans="1:13" x14ac:dyDescent="0.25">
      <c r="A140" s="107">
        <v>163</v>
      </c>
      <c r="B140" s="107" t="s">
        <v>1222</v>
      </c>
      <c r="C140" s="107" t="s">
        <v>1350</v>
      </c>
      <c r="D140" s="107">
        <v>4</v>
      </c>
      <c r="E140" s="108">
        <v>1013</v>
      </c>
      <c r="F140" s="108">
        <v>23</v>
      </c>
      <c r="G140" s="108" t="s">
        <v>1414</v>
      </c>
      <c r="H140" s="107" t="s">
        <v>1350</v>
      </c>
      <c r="I140" s="107"/>
      <c r="J140" s="107" t="s">
        <v>1196</v>
      </c>
      <c r="K140" s="107" t="s">
        <v>1197</v>
      </c>
      <c r="L140" s="107">
        <v>5</v>
      </c>
      <c r="M140" s="51" t="s">
        <v>1764</v>
      </c>
    </row>
    <row r="141" spans="1:13" ht="22.5" x14ac:dyDescent="0.25">
      <c r="A141" s="107">
        <v>108</v>
      </c>
      <c r="B141" s="107" t="s">
        <v>1277</v>
      </c>
      <c r="C141" s="107" t="s">
        <v>1351</v>
      </c>
      <c r="D141" s="107">
        <v>5</v>
      </c>
      <c r="E141" s="108">
        <v>1041</v>
      </c>
      <c r="F141" s="108">
        <v>15</v>
      </c>
      <c r="G141" s="108" t="s">
        <v>1473</v>
      </c>
      <c r="H141" s="107" t="s">
        <v>1351</v>
      </c>
      <c r="I141" s="107"/>
      <c r="J141" s="107" t="s">
        <v>1209</v>
      </c>
      <c r="K141" s="107" t="s">
        <v>1197</v>
      </c>
      <c r="L141" s="107">
        <v>5</v>
      </c>
      <c r="M141" s="51" t="s">
        <v>1772</v>
      </c>
    </row>
    <row r="142" spans="1:13" x14ac:dyDescent="0.25">
      <c r="A142" s="107">
        <v>20</v>
      </c>
      <c r="B142" s="107" t="s">
        <v>1203</v>
      </c>
      <c r="C142" s="107" t="s">
        <v>1352</v>
      </c>
      <c r="D142" s="107">
        <v>5</v>
      </c>
      <c r="E142" s="108" t="s">
        <v>1653</v>
      </c>
      <c r="F142" s="108" t="s">
        <v>1417</v>
      </c>
      <c r="G142" s="108" t="s">
        <v>1542</v>
      </c>
      <c r="H142" s="107" t="s">
        <v>1352</v>
      </c>
      <c r="I142" s="107">
        <v>4</v>
      </c>
      <c r="J142" s="107" t="s">
        <v>1202</v>
      </c>
      <c r="K142" s="107" t="s">
        <v>1196</v>
      </c>
      <c r="L142" s="107">
        <v>6</v>
      </c>
      <c r="M142" s="51" t="s">
        <v>1756</v>
      </c>
    </row>
    <row r="143" spans="1:13" x14ac:dyDescent="0.25">
      <c r="A143" s="107">
        <v>21</v>
      </c>
      <c r="B143" s="107" t="s">
        <v>1203</v>
      </c>
      <c r="C143" s="107" t="s">
        <v>1353</v>
      </c>
      <c r="D143" s="107">
        <v>5</v>
      </c>
      <c r="E143" s="108" t="s">
        <v>1657</v>
      </c>
      <c r="F143" s="108" t="s">
        <v>1417</v>
      </c>
      <c r="G143" s="108" t="s">
        <v>1546</v>
      </c>
      <c r="H143" s="107" t="s">
        <v>1353</v>
      </c>
      <c r="I143" s="107">
        <v>2</v>
      </c>
      <c r="J143" s="107" t="s">
        <v>1209</v>
      </c>
      <c r="K143" s="107" t="s">
        <v>1197</v>
      </c>
      <c r="L143" s="107">
        <v>5</v>
      </c>
      <c r="M143" s="51" t="s">
        <v>1756</v>
      </c>
    </row>
    <row r="144" spans="1:13" x14ac:dyDescent="0.25">
      <c r="A144" s="107">
        <v>134</v>
      </c>
      <c r="B144" s="107" t="s">
        <v>1322</v>
      </c>
      <c r="C144" s="107" t="s">
        <v>1354</v>
      </c>
      <c r="D144" s="107">
        <v>4</v>
      </c>
      <c r="E144" s="108">
        <v>1032</v>
      </c>
      <c r="F144" s="108">
        <v>18</v>
      </c>
      <c r="G144" s="108" t="s">
        <v>1408</v>
      </c>
      <c r="H144" s="107" t="s">
        <v>1354</v>
      </c>
      <c r="I144" s="107"/>
      <c r="J144" s="107" t="s">
        <v>1196</v>
      </c>
      <c r="K144" s="107" t="s">
        <v>1197</v>
      </c>
      <c r="L144" s="107">
        <v>4</v>
      </c>
      <c r="M144" s="51" t="s">
        <v>1776</v>
      </c>
    </row>
    <row r="145" spans="1:13" ht="22.5" x14ac:dyDescent="0.25">
      <c r="A145" s="107">
        <v>150</v>
      </c>
      <c r="B145" s="107" t="s">
        <v>1255</v>
      </c>
      <c r="C145" s="107" t="s">
        <v>1355</v>
      </c>
      <c r="D145" s="107">
        <v>5</v>
      </c>
      <c r="E145" s="108">
        <v>1014</v>
      </c>
      <c r="F145" s="108">
        <v>20</v>
      </c>
      <c r="G145" s="108" t="s">
        <v>1408</v>
      </c>
      <c r="H145" s="107" t="s">
        <v>1355</v>
      </c>
      <c r="I145" s="107"/>
      <c r="J145" s="107" t="s">
        <v>1209</v>
      </c>
      <c r="K145" s="107" t="s">
        <v>1197</v>
      </c>
      <c r="L145" s="107">
        <v>4</v>
      </c>
      <c r="M145" s="51" t="s">
        <v>1768</v>
      </c>
    </row>
    <row r="146" spans="1:13" x14ac:dyDescent="0.25">
      <c r="A146" s="107">
        <v>42</v>
      </c>
      <c r="B146" s="107" t="s">
        <v>1214</v>
      </c>
      <c r="C146" s="107" t="s">
        <v>1356</v>
      </c>
      <c r="D146" s="107">
        <v>5</v>
      </c>
      <c r="E146" s="108" t="s">
        <v>1660</v>
      </c>
      <c r="F146" s="108" t="s">
        <v>1442</v>
      </c>
      <c r="G146" s="108">
        <v>13</v>
      </c>
      <c r="H146" s="107" t="s">
        <v>1356</v>
      </c>
      <c r="I146" s="107"/>
      <c r="J146" s="107" t="s">
        <v>1209</v>
      </c>
      <c r="K146" s="107" t="s">
        <v>1197</v>
      </c>
      <c r="L146" s="107">
        <v>6</v>
      </c>
      <c r="M146" s="51" t="s">
        <v>1761</v>
      </c>
    </row>
    <row r="147" spans="1:13" x14ac:dyDescent="0.25">
      <c r="A147" s="107">
        <v>164</v>
      </c>
      <c r="B147" s="107" t="s">
        <v>1222</v>
      </c>
      <c r="C147" s="107" t="s">
        <v>1357</v>
      </c>
      <c r="D147" s="107">
        <v>4</v>
      </c>
      <c r="E147" s="108">
        <v>1013</v>
      </c>
      <c r="F147" s="108">
        <v>23</v>
      </c>
      <c r="G147" s="108" t="s">
        <v>1442</v>
      </c>
      <c r="H147" s="107" t="s">
        <v>1357</v>
      </c>
      <c r="I147" s="107"/>
      <c r="J147" s="107" t="s">
        <v>1196</v>
      </c>
      <c r="K147" s="107" t="s">
        <v>1197</v>
      </c>
      <c r="L147" s="107">
        <v>5</v>
      </c>
      <c r="M147" s="51" t="s">
        <v>1764</v>
      </c>
    </row>
    <row r="148" spans="1:13" x14ac:dyDescent="0.25">
      <c r="A148" s="107">
        <v>165</v>
      </c>
      <c r="B148" s="107" t="s">
        <v>1222</v>
      </c>
      <c r="C148" s="107" t="s">
        <v>1358</v>
      </c>
      <c r="D148" s="107">
        <v>5</v>
      </c>
      <c r="E148" s="108">
        <v>1013</v>
      </c>
      <c r="F148" s="108">
        <v>23</v>
      </c>
      <c r="G148" s="108" t="s">
        <v>1482</v>
      </c>
      <c r="H148" s="107" t="s">
        <v>1358</v>
      </c>
      <c r="I148" s="107"/>
      <c r="J148" s="107" t="s">
        <v>1209</v>
      </c>
      <c r="K148" s="107" t="s">
        <v>1197</v>
      </c>
      <c r="L148" s="107">
        <v>6</v>
      </c>
      <c r="M148" s="51" t="s">
        <v>1764</v>
      </c>
    </row>
    <row r="149" spans="1:13" x14ac:dyDescent="0.25">
      <c r="A149" s="107">
        <v>58</v>
      </c>
      <c r="B149" s="107" t="s">
        <v>1198</v>
      </c>
      <c r="C149" s="107" t="s">
        <v>1359</v>
      </c>
      <c r="D149" s="107">
        <v>4</v>
      </c>
      <c r="E149" s="108" t="s">
        <v>1661</v>
      </c>
      <c r="F149" s="108" t="s">
        <v>1482</v>
      </c>
      <c r="G149" s="108">
        <v>11</v>
      </c>
      <c r="H149" s="107" t="s">
        <v>1359</v>
      </c>
      <c r="I149" s="107"/>
      <c r="J149" s="107" t="s">
        <v>1196</v>
      </c>
      <c r="K149" s="107" t="s">
        <v>1197</v>
      </c>
      <c r="L149" s="107">
        <v>4</v>
      </c>
      <c r="M149" s="51" t="s">
        <v>1755</v>
      </c>
    </row>
    <row r="150" spans="1:13" x14ac:dyDescent="0.25">
      <c r="A150" s="107">
        <v>59</v>
      </c>
      <c r="B150" s="107" t="s">
        <v>1198</v>
      </c>
      <c r="C150" s="107" t="s">
        <v>1360</v>
      </c>
      <c r="D150" s="107">
        <v>4</v>
      </c>
      <c r="E150" s="108" t="s">
        <v>1661</v>
      </c>
      <c r="F150" s="108" t="s">
        <v>1482</v>
      </c>
      <c r="G150" s="108">
        <v>12</v>
      </c>
      <c r="H150" s="107" t="s">
        <v>1360</v>
      </c>
      <c r="I150" s="107"/>
      <c r="J150" s="107" t="s">
        <v>1196</v>
      </c>
      <c r="K150" s="107" t="s">
        <v>1197</v>
      </c>
      <c r="L150" s="107">
        <v>4</v>
      </c>
      <c r="M150" s="51" t="s">
        <v>1755</v>
      </c>
    </row>
    <row r="151" spans="1:13" x14ac:dyDescent="0.25">
      <c r="A151" s="107">
        <v>84</v>
      </c>
      <c r="B151" s="107" t="s">
        <v>1219</v>
      </c>
      <c r="C151" s="107" t="s">
        <v>1361</v>
      </c>
      <c r="D151" s="107">
        <v>4</v>
      </c>
      <c r="E151" s="108" t="s">
        <v>1651</v>
      </c>
      <c r="F151" s="108">
        <v>10</v>
      </c>
      <c r="G151" s="108">
        <v>12</v>
      </c>
      <c r="H151" s="107" t="s">
        <v>1361</v>
      </c>
      <c r="I151" s="107"/>
      <c r="J151" s="107" t="s">
        <v>1196</v>
      </c>
      <c r="K151" s="107" t="s">
        <v>1197</v>
      </c>
      <c r="L151" s="107">
        <v>5</v>
      </c>
      <c r="M151" s="51" t="s">
        <v>1763</v>
      </c>
    </row>
    <row r="152" spans="1:13" x14ac:dyDescent="0.25">
      <c r="A152" s="107">
        <v>60</v>
      </c>
      <c r="B152" s="107" t="s">
        <v>1198</v>
      </c>
      <c r="C152" s="107" t="s">
        <v>1362</v>
      </c>
      <c r="D152" s="107">
        <v>4</v>
      </c>
      <c r="E152" s="108" t="s">
        <v>1661</v>
      </c>
      <c r="F152" s="108" t="s">
        <v>1482</v>
      </c>
      <c r="G152" s="108">
        <v>13</v>
      </c>
      <c r="H152" s="107" t="s">
        <v>1362</v>
      </c>
      <c r="I152" s="107"/>
      <c r="J152" s="107" t="s">
        <v>1196</v>
      </c>
      <c r="K152" s="107" t="s">
        <v>1197</v>
      </c>
      <c r="L152" s="107">
        <v>4</v>
      </c>
      <c r="M152" s="51" t="s">
        <v>1755</v>
      </c>
    </row>
    <row r="153" spans="1:13" x14ac:dyDescent="0.25">
      <c r="A153" s="107">
        <v>123</v>
      </c>
      <c r="B153" s="107" t="s">
        <v>1216</v>
      </c>
      <c r="C153" s="107" t="s">
        <v>1363</v>
      </c>
      <c r="D153" s="107">
        <v>5</v>
      </c>
      <c r="E153" s="108" t="s">
        <v>1679</v>
      </c>
      <c r="F153" s="108">
        <v>16</v>
      </c>
      <c r="G153" s="108">
        <v>14</v>
      </c>
      <c r="H153" s="107" t="s">
        <v>1363</v>
      </c>
      <c r="I153" s="107">
        <v>5</v>
      </c>
      <c r="J153" s="107" t="s">
        <v>1209</v>
      </c>
      <c r="K153" s="107" t="s">
        <v>1197</v>
      </c>
      <c r="L153" s="107">
        <v>5</v>
      </c>
      <c r="M153" s="51" t="s">
        <v>1762</v>
      </c>
    </row>
    <row r="154" spans="1:13" x14ac:dyDescent="0.25">
      <c r="A154" s="107">
        <v>156</v>
      </c>
      <c r="B154" s="107" t="s">
        <v>1274</v>
      </c>
      <c r="C154" s="107" t="s">
        <v>1685</v>
      </c>
      <c r="D154" s="107">
        <v>4</v>
      </c>
      <c r="E154" s="108" t="s">
        <v>1657</v>
      </c>
      <c r="F154" s="108">
        <v>22</v>
      </c>
      <c r="G154" s="108" t="s">
        <v>1417</v>
      </c>
      <c r="H154" s="107" t="s">
        <v>1685</v>
      </c>
      <c r="I154" s="107"/>
      <c r="J154" s="107" t="s">
        <v>1196</v>
      </c>
      <c r="K154" s="107" t="s">
        <v>1197</v>
      </c>
      <c r="L154" s="107">
        <v>3</v>
      </c>
      <c r="M154" s="51" t="s">
        <v>1771</v>
      </c>
    </row>
    <row r="155" spans="1:13" ht="22.5" x14ac:dyDescent="0.25">
      <c r="A155" s="107">
        <v>157</v>
      </c>
      <c r="B155" s="107" t="s">
        <v>1274</v>
      </c>
      <c r="C155" s="107" t="s">
        <v>1686</v>
      </c>
      <c r="D155" s="107">
        <v>5</v>
      </c>
      <c r="E155" s="108" t="s">
        <v>1657</v>
      </c>
      <c r="F155" s="108">
        <v>22</v>
      </c>
      <c r="G155" s="108" t="s">
        <v>1414</v>
      </c>
      <c r="H155" s="107" t="s">
        <v>1686</v>
      </c>
      <c r="I155" s="107"/>
      <c r="J155" s="107" t="s">
        <v>1209</v>
      </c>
      <c r="K155" s="107" t="s">
        <v>1197</v>
      </c>
      <c r="L155" s="107">
        <v>5</v>
      </c>
      <c r="M155" s="51" t="s">
        <v>1771</v>
      </c>
    </row>
    <row r="156" spans="1:13" ht="22.5" x14ac:dyDescent="0.25">
      <c r="A156" s="107">
        <v>158</v>
      </c>
      <c r="B156" s="107" t="s">
        <v>1274</v>
      </c>
      <c r="C156" s="107" t="s">
        <v>1687</v>
      </c>
      <c r="D156" s="107">
        <v>5</v>
      </c>
      <c r="E156" s="108" t="s">
        <v>1657</v>
      </c>
      <c r="F156" s="108">
        <v>22</v>
      </c>
      <c r="G156" s="108" t="s">
        <v>1442</v>
      </c>
      <c r="H156" s="107" t="s">
        <v>1687</v>
      </c>
      <c r="I156" s="107"/>
      <c r="J156" s="107" t="s">
        <v>1262</v>
      </c>
      <c r="K156" s="107" t="s">
        <v>1196</v>
      </c>
      <c r="L156" s="107">
        <v>5</v>
      </c>
      <c r="M156" s="51" t="s">
        <v>1771</v>
      </c>
    </row>
    <row r="157" spans="1:13" ht="22.5" x14ac:dyDescent="0.25">
      <c r="A157" s="107">
        <v>159</v>
      </c>
      <c r="B157" s="107" t="s">
        <v>1274</v>
      </c>
      <c r="C157" s="107" t="s">
        <v>1688</v>
      </c>
      <c r="D157" s="107">
        <v>5</v>
      </c>
      <c r="E157" s="108" t="s">
        <v>1657</v>
      </c>
      <c r="F157" s="108">
        <v>22</v>
      </c>
      <c r="G157" s="108" t="s">
        <v>1482</v>
      </c>
      <c r="H157" s="107" t="s">
        <v>1688</v>
      </c>
      <c r="I157" s="107"/>
      <c r="J157" s="107" t="s">
        <v>1209</v>
      </c>
      <c r="K157" s="107" t="s">
        <v>1197</v>
      </c>
      <c r="L157" s="107">
        <v>5</v>
      </c>
      <c r="M157" s="51" t="s">
        <v>1771</v>
      </c>
    </row>
    <row r="158" spans="1:13" x14ac:dyDescent="0.25">
      <c r="A158" s="107">
        <v>93</v>
      </c>
      <c r="B158" s="107" t="s">
        <v>1290</v>
      </c>
      <c r="C158" s="107" t="s">
        <v>1667</v>
      </c>
      <c r="D158" s="107">
        <v>5</v>
      </c>
      <c r="E158" s="108" t="s">
        <v>1668</v>
      </c>
      <c r="F158" s="108">
        <v>12</v>
      </c>
      <c r="G158" s="108" t="s">
        <v>1417</v>
      </c>
      <c r="H158" s="107" t="s">
        <v>1667</v>
      </c>
      <c r="I158" s="107"/>
      <c r="J158" s="107" t="s">
        <v>1209</v>
      </c>
      <c r="K158" s="107" t="s">
        <v>1197</v>
      </c>
      <c r="L158" s="107">
        <v>8</v>
      </c>
      <c r="M158" s="51" t="s">
        <v>1775</v>
      </c>
    </row>
    <row r="159" spans="1:13" x14ac:dyDescent="0.25">
      <c r="A159" s="107">
        <v>43</v>
      </c>
      <c r="B159" s="107" t="s">
        <v>1214</v>
      </c>
      <c r="C159" s="107" t="s">
        <v>1364</v>
      </c>
      <c r="D159" s="107">
        <v>4</v>
      </c>
      <c r="E159" s="108" t="s">
        <v>1660</v>
      </c>
      <c r="F159" s="108" t="s">
        <v>1442</v>
      </c>
      <c r="G159" s="108">
        <v>14</v>
      </c>
      <c r="H159" s="107" t="s">
        <v>1364</v>
      </c>
      <c r="I159" s="107"/>
      <c r="J159" s="107" t="s">
        <v>1196</v>
      </c>
      <c r="K159" s="107" t="s">
        <v>1197</v>
      </c>
      <c r="L159" s="107">
        <v>4</v>
      </c>
      <c r="M159" s="51" t="s">
        <v>1761</v>
      </c>
    </row>
    <row r="160" spans="1:13" x14ac:dyDescent="0.25">
      <c r="A160" s="107">
        <v>22</v>
      </c>
      <c r="B160" s="107" t="s">
        <v>1203</v>
      </c>
      <c r="C160" s="107" t="s">
        <v>1365</v>
      </c>
      <c r="D160" s="107">
        <v>5</v>
      </c>
      <c r="E160" s="108" t="s">
        <v>1653</v>
      </c>
      <c r="F160" s="108" t="s">
        <v>1417</v>
      </c>
      <c r="G160" s="108">
        <v>10</v>
      </c>
      <c r="H160" s="107" t="s">
        <v>1365</v>
      </c>
      <c r="I160" s="107">
        <v>2</v>
      </c>
      <c r="J160" s="107" t="s">
        <v>1202</v>
      </c>
      <c r="K160" s="107" t="s">
        <v>1196</v>
      </c>
      <c r="L160" s="107">
        <v>5</v>
      </c>
      <c r="M160" s="51" t="s">
        <v>1756</v>
      </c>
    </row>
    <row r="161" spans="1:13" x14ac:dyDescent="0.25">
      <c r="A161" s="107">
        <v>44</v>
      </c>
      <c r="B161" s="107" t="s">
        <v>1214</v>
      </c>
      <c r="C161" s="107" t="s">
        <v>1366</v>
      </c>
      <c r="D161" s="107">
        <v>5</v>
      </c>
      <c r="E161" s="108" t="s">
        <v>1660</v>
      </c>
      <c r="F161" s="108" t="s">
        <v>1442</v>
      </c>
      <c r="G161" s="108">
        <v>15</v>
      </c>
      <c r="H161" s="107" t="s">
        <v>1366</v>
      </c>
      <c r="I161" s="107"/>
      <c r="J161" s="107" t="s">
        <v>1209</v>
      </c>
      <c r="K161" s="107" t="s">
        <v>1197</v>
      </c>
      <c r="L161" s="107">
        <v>6</v>
      </c>
      <c r="M161" s="51" t="s">
        <v>1761</v>
      </c>
    </row>
    <row r="162" spans="1:13" x14ac:dyDescent="0.25">
      <c r="A162" s="107">
        <v>45</v>
      </c>
      <c r="B162" s="107" t="s">
        <v>1214</v>
      </c>
      <c r="C162" s="107" t="s">
        <v>1367</v>
      </c>
      <c r="D162" s="107">
        <v>4</v>
      </c>
      <c r="E162" s="108" t="s">
        <v>1660</v>
      </c>
      <c r="F162" s="108" t="s">
        <v>1442</v>
      </c>
      <c r="G162" s="108">
        <v>16</v>
      </c>
      <c r="H162" s="107" t="s">
        <v>1367</v>
      </c>
      <c r="I162" s="107"/>
      <c r="J162" s="107" t="s">
        <v>1196</v>
      </c>
      <c r="K162" s="107" t="s">
        <v>1197</v>
      </c>
      <c r="L162" s="107">
        <v>4</v>
      </c>
      <c r="M162" s="51" t="s">
        <v>1761</v>
      </c>
    </row>
    <row r="163" spans="1:13" x14ac:dyDescent="0.25">
      <c r="A163" s="107">
        <v>94</v>
      </c>
      <c r="B163" s="107" t="s">
        <v>1290</v>
      </c>
      <c r="C163" s="107" t="s">
        <v>1368</v>
      </c>
      <c r="D163" s="107">
        <v>5</v>
      </c>
      <c r="E163" s="108" t="s">
        <v>1658</v>
      </c>
      <c r="F163" s="108">
        <v>12</v>
      </c>
      <c r="G163" s="108" t="s">
        <v>1414</v>
      </c>
      <c r="H163" s="107" t="s">
        <v>1368</v>
      </c>
      <c r="I163" s="107"/>
      <c r="J163" s="107" t="s">
        <v>1209</v>
      </c>
      <c r="K163" s="107" t="s">
        <v>1197</v>
      </c>
      <c r="L163" s="107">
        <v>8</v>
      </c>
      <c r="M163" s="51" t="s">
        <v>1775</v>
      </c>
    </row>
    <row r="164" spans="1:13" x14ac:dyDescent="0.25">
      <c r="A164" s="107">
        <v>46</v>
      </c>
      <c r="B164" s="107" t="s">
        <v>1214</v>
      </c>
      <c r="C164" s="107" t="s">
        <v>1369</v>
      </c>
      <c r="D164" s="107">
        <v>5</v>
      </c>
      <c r="E164" s="108" t="s">
        <v>1660</v>
      </c>
      <c r="F164" s="108" t="s">
        <v>1442</v>
      </c>
      <c r="G164" s="108">
        <v>17</v>
      </c>
      <c r="H164" s="107" t="s">
        <v>1369</v>
      </c>
      <c r="I164" s="107"/>
      <c r="J164" s="107" t="s">
        <v>1209</v>
      </c>
      <c r="K164" s="107" t="s">
        <v>1197</v>
      </c>
      <c r="L164" s="107">
        <v>6</v>
      </c>
      <c r="M164" s="51" t="s">
        <v>1761</v>
      </c>
    </row>
    <row r="165" spans="1:13" x14ac:dyDescent="0.25">
      <c r="A165" s="107">
        <v>47</v>
      </c>
      <c r="B165" s="107" t="s">
        <v>1214</v>
      </c>
      <c r="C165" s="107" t="s">
        <v>1370</v>
      </c>
      <c r="D165" s="107">
        <v>4</v>
      </c>
      <c r="E165" s="108" t="s">
        <v>1660</v>
      </c>
      <c r="F165" s="108" t="s">
        <v>1442</v>
      </c>
      <c r="G165" s="108">
        <v>18</v>
      </c>
      <c r="H165" s="107" t="s">
        <v>1370</v>
      </c>
      <c r="I165" s="107"/>
      <c r="J165" s="107" t="s">
        <v>1196</v>
      </c>
      <c r="K165" s="107" t="s">
        <v>1197</v>
      </c>
      <c r="L165" s="107">
        <v>4</v>
      </c>
      <c r="M165" s="51" t="s">
        <v>1761</v>
      </c>
    </row>
    <row r="166" spans="1:13" x14ac:dyDescent="0.25">
      <c r="A166" s="107">
        <v>61</v>
      </c>
      <c r="B166" s="107" t="s">
        <v>1198</v>
      </c>
      <c r="C166" s="107" t="s">
        <v>1371</v>
      </c>
      <c r="D166" s="107">
        <v>4</v>
      </c>
      <c r="E166" s="108" t="s">
        <v>1661</v>
      </c>
      <c r="F166" s="108" t="s">
        <v>1482</v>
      </c>
      <c r="G166" s="108">
        <v>14</v>
      </c>
      <c r="H166" s="107" t="s">
        <v>1371</v>
      </c>
      <c r="I166" s="107"/>
      <c r="J166" s="107" t="s">
        <v>1196</v>
      </c>
      <c r="K166" s="107" t="s">
        <v>1197</v>
      </c>
      <c r="L166" s="107">
        <v>4</v>
      </c>
      <c r="M166" s="51" t="s">
        <v>1755</v>
      </c>
    </row>
    <row r="167" spans="1:13" x14ac:dyDescent="0.25">
      <c r="A167" s="107">
        <v>115</v>
      </c>
      <c r="B167" s="107" t="s">
        <v>1216</v>
      </c>
      <c r="C167" s="107" t="s">
        <v>1675</v>
      </c>
      <c r="D167" s="107">
        <v>4</v>
      </c>
      <c r="E167" s="108" t="s">
        <v>1663</v>
      </c>
      <c r="F167" s="108">
        <v>16</v>
      </c>
      <c r="G167" s="108" t="s">
        <v>1482</v>
      </c>
      <c r="H167" s="107" t="s">
        <v>1675</v>
      </c>
      <c r="I167" s="107">
        <v>4</v>
      </c>
      <c r="J167" s="107" t="s">
        <v>1196</v>
      </c>
      <c r="K167" s="107" t="s">
        <v>1197</v>
      </c>
      <c r="L167" s="107">
        <v>4</v>
      </c>
      <c r="M167" s="51" t="s">
        <v>1762</v>
      </c>
    </row>
    <row r="168" spans="1:13" x14ac:dyDescent="0.25">
      <c r="A168" s="107">
        <v>166</v>
      </c>
      <c r="B168" s="107" t="s">
        <v>1222</v>
      </c>
      <c r="C168" s="107" t="s">
        <v>1689</v>
      </c>
      <c r="D168" s="107">
        <v>5</v>
      </c>
      <c r="E168" s="108">
        <v>1015</v>
      </c>
      <c r="F168" s="108">
        <v>23</v>
      </c>
      <c r="G168" s="108" t="s">
        <v>1473</v>
      </c>
      <c r="H168" s="107" t="s">
        <v>1689</v>
      </c>
      <c r="I168" s="107">
        <v>2</v>
      </c>
      <c r="J168" s="107" t="s">
        <v>1209</v>
      </c>
      <c r="K168" s="107" t="s">
        <v>1197</v>
      </c>
      <c r="L168" s="107">
        <v>6</v>
      </c>
      <c r="M168" s="51" t="s">
        <v>1764</v>
      </c>
    </row>
    <row r="169" spans="1:13" x14ac:dyDescent="0.25">
      <c r="A169" s="107">
        <v>62</v>
      </c>
      <c r="B169" s="107" t="s">
        <v>1198</v>
      </c>
      <c r="C169" s="107" t="s">
        <v>1372</v>
      </c>
      <c r="D169" s="107">
        <v>4</v>
      </c>
      <c r="E169" s="108" t="s">
        <v>1661</v>
      </c>
      <c r="F169" s="108" t="s">
        <v>1482</v>
      </c>
      <c r="G169" s="108">
        <v>15</v>
      </c>
      <c r="H169" s="107" t="s">
        <v>1372</v>
      </c>
      <c r="I169" s="107"/>
      <c r="J169" s="107" t="s">
        <v>1196</v>
      </c>
      <c r="K169" s="107" t="s">
        <v>1197</v>
      </c>
      <c r="L169" s="107">
        <v>4</v>
      </c>
      <c r="M169" s="51" t="s">
        <v>1755</v>
      </c>
    </row>
    <row r="170" spans="1:13" ht="22.5" x14ac:dyDescent="0.25">
      <c r="A170" s="107">
        <v>63</v>
      </c>
      <c r="B170" s="107" t="s">
        <v>1198</v>
      </c>
      <c r="C170" s="107" t="s">
        <v>1373</v>
      </c>
      <c r="D170" s="107">
        <v>5</v>
      </c>
      <c r="E170" s="108" t="s">
        <v>1661</v>
      </c>
      <c r="F170" s="108" t="s">
        <v>1482</v>
      </c>
      <c r="G170" s="108">
        <v>16</v>
      </c>
      <c r="H170" s="107" t="s">
        <v>1373</v>
      </c>
      <c r="I170" s="107"/>
      <c r="J170" s="107" t="s">
        <v>1209</v>
      </c>
      <c r="K170" s="107" t="s">
        <v>1197</v>
      </c>
      <c r="L170" s="107">
        <v>5</v>
      </c>
      <c r="M170" s="51" t="s">
        <v>1755</v>
      </c>
    </row>
    <row r="171" spans="1:13" ht="22.5" x14ac:dyDescent="0.25">
      <c r="A171" s="107">
        <v>72</v>
      </c>
      <c r="B171" s="107" t="s">
        <v>1347</v>
      </c>
      <c r="C171" s="107" t="s">
        <v>1374</v>
      </c>
      <c r="D171" s="107">
        <v>5</v>
      </c>
      <c r="E171" s="108" t="s">
        <v>1664</v>
      </c>
      <c r="F171" s="108" t="s">
        <v>1546</v>
      </c>
      <c r="G171" s="108" t="s">
        <v>1408</v>
      </c>
      <c r="H171" s="107" t="s">
        <v>1374</v>
      </c>
      <c r="I171" s="107"/>
      <c r="J171" s="107" t="s">
        <v>1209</v>
      </c>
      <c r="K171" s="107" t="s">
        <v>1197</v>
      </c>
      <c r="L171" s="107">
        <v>6</v>
      </c>
      <c r="M171" s="51" t="s">
        <v>1777</v>
      </c>
    </row>
    <row r="172" spans="1:13" ht="22.5" x14ac:dyDescent="0.25">
      <c r="A172" s="107">
        <v>109</v>
      </c>
      <c r="B172" s="107" t="s">
        <v>1277</v>
      </c>
      <c r="C172" s="107" t="s">
        <v>1375</v>
      </c>
      <c r="D172" s="107">
        <v>5</v>
      </c>
      <c r="E172" s="108">
        <v>1041</v>
      </c>
      <c r="F172" s="108">
        <v>15</v>
      </c>
      <c r="G172" s="108" t="s">
        <v>1542</v>
      </c>
      <c r="H172" s="107" t="s">
        <v>1375</v>
      </c>
      <c r="I172" s="107"/>
      <c r="J172" s="107" t="s">
        <v>1209</v>
      </c>
      <c r="K172" s="107" t="s">
        <v>1197</v>
      </c>
      <c r="L172" s="107">
        <v>5</v>
      </c>
      <c r="M172" s="51" t="s">
        <v>1772</v>
      </c>
    </row>
    <row r="173" spans="1:13" x14ac:dyDescent="0.25">
      <c r="A173" s="107">
        <v>85</v>
      </c>
      <c r="B173" s="107" t="s">
        <v>1219</v>
      </c>
      <c r="C173" s="107" t="s">
        <v>1376</v>
      </c>
      <c r="D173" s="107">
        <v>5</v>
      </c>
      <c r="E173" s="108" t="s">
        <v>1665</v>
      </c>
      <c r="F173" s="108">
        <v>10</v>
      </c>
      <c r="G173" s="108">
        <v>13</v>
      </c>
      <c r="H173" s="107" t="s">
        <v>1376</v>
      </c>
      <c r="I173" s="107"/>
      <c r="J173" s="107" t="s">
        <v>1209</v>
      </c>
      <c r="K173" s="107" t="s">
        <v>1197</v>
      </c>
      <c r="L173" s="107">
        <v>6</v>
      </c>
      <c r="M173" s="51" t="s">
        <v>1763</v>
      </c>
    </row>
    <row r="174" spans="1:13" x14ac:dyDescent="0.25">
      <c r="A174" s="107">
        <v>175</v>
      </c>
      <c r="B174" s="107" t="s">
        <v>1194</v>
      </c>
      <c r="C174" s="107" t="s">
        <v>1377</v>
      </c>
      <c r="D174" s="107">
        <v>5</v>
      </c>
      <c r="E174" s="108" t="s">
        <v>1690</v>
      </c>
      <c r="F174" s="108">
        <v>24</v>
      </c>
      <c r="G174" s="108" t="s">
        <v>1542</v>
      </c>
      <c r="H174" s="107" t="s">
        <v>1377</v>
      </c>
      <c r="I174" s="107">
        <v>2</v>
      </c>
      <c r="J174" s="107" t="s">
        <v>1209</v>
      </c>
      <c r="K174" s="107" t="s">
        <v>1197</v>
      </c>
      <c r="L174" s="107">
        <v>6</v>
      </c>
      <c r="M174" s="51" t="s">
        <v>1754</v>
      </c>
    </row>
    <row r="175" spans="1:13" x14ac:dyDescent="0.25">
      <c r="A175" s="107">
        <v>176</v>
      </c>
      <c r="B175" s="107" t="s">
        <v>1194</v>
      </c>
      <c r="C175" s="107" t="s">
        <v>1378</v>
      </c>
      <c r="D175" s="107">
        <v>4</v>
      </c>
      <c r="E175" s="108" t="s">
        <v>1690</v>
      </c>
      <c r="F175" s="108">
        <v>24</v>
      </c>
      <c r="G175" s="108" t="s">
        <v>1546</v>
      </c>
      <c r="H175" s="107" t="s">
        <v>1378</v>
      </c>
      <c r="I175" s="107"/>
      <c r="J175" s="107" t="s">
        <v>1196</v>
      </c>
      <c r="K175" s="107" t="s">
        <v>1197</v>
      </c>
      <c r="L175" s="107">
        <v>5</v>
      </c>
      <c r="M175" s="51" t="s">
        <v>1754</v>
      </c>
    </row>
    <row r="176" spans="1:13" x14ac:dyDescent="0.25">
      <c r="A176" s="107">
        <v>167</v>
      </c>
      <c r="B176" s="107" t="s">
        <v>1222</v>
      </c>
      <c r="C176" s="107" t="s">
        <v>1379</v>
      </c>
      <c r="D176" s="107">
        <v>5</v>
      </c>
      <c r="E176" s="108">
        <v>1013</v>
      </c>
      <c r="F176" s="108">
        <v>23</v>
      </c>
      <c r="G176" s="108" t="s">
        <v>1542</v>
      </c>
      <c r="H176" s="107" t="s">
        <v>1379</v>
      </c>
      <c r="I176" s="107"/>
      <c r="J176" s="107" t="s">
        <v>1209</v>
      </c>
      <c r="K176" s="107" t="s">
        <v>1197</v>
      </c>
      <c r="L176" s="107">
        <v>6</v>
      </c>
      <c r="M176" s="51" t="s">
        <v>1764</v>
      </c>
    </row>
    <row r="177" spans="1:16" ht="22.5" x14ac:dyDescent="0.25">
      <c r="A177" s="107">
        <v>29</v>
      </c>
      <c r="B177" s="107" t="s">
        <v>1207</v>
      </c>
      <c r="C177" s="107" t="s">
        <v>1380</v>
      </c>
      <c r="D177" s="107">
        <v>4</v>
      </c>
      <c r="E177" s="108" t="s">
        <v>1659</v>
      </c>
      <c r="F177" s="108" t="s">
        <v>1414</v>
      </c>
      <c r="G177" s="108" t="s">
        <v>1473</v>
      </c>
      <c r="H177" s="107" t="s">
        <v>1380</v>
      </c>
      <c r="I177" s="107">
        <v>3</v>
      </c>
      <c r="J177" s="107" t="s">
        <v>1196</v>
      </c>
      <c r="K177" s="107" t="s">
        <v>1197</v>
      </c>
      <c r="L177" s="107">
        <v>5</v>
      </c>
      <c r="M177" s="51" t="s">
        <v>1759</v>
      </c>
    </row>
    <row r="178" spans="1:16" ht="31.9" customHeight="1" x14ac:dyDescent="0.25">
      <c r="A178" s="107">
        <v>67</v>
      </c>
      <c r="B178" s="107" t="s">
        <v>1237</v>
      </c>
      <c r="C178" s="107" t="s">
        <v>1381</v>
      </c>
      <c r="D178" s="107">
        <v>4</v>
      </c>
      <c r="E178" s="108" t="s">
        <v>1661</v>
      </c>
      <c r="F178" s="108" t="s">
        <v>1473</v>
      </c>
      <c r="G178" s="108" t="s">
        <v>1414</v>
      </c>
      <c r="H178" s="107" t="s">
        <v>1381</v>
      </c>
      <c r="I178" s="107"/>
      <c r="J178" s="107" t="s">
        <v>1196</v>
      </c>
      <c r="K178" s="107" t="s">
        <v>1197</v>
      </c>
      <c r="L178" s="107">
        <v>5</v>
      </c>
      <c r="M178" s="51" t="s">
        <v>1765</v>
      </c>
    </row>
    <row r="179" spans="1:16" ht="22.5" x14ac:dyDescent="0.25">
      <c r="A179" s="107">
        <v>100</v>
      </c>
      <c r="B179" s="107" t="s">
        <v>1284</v>
      </c>
      <c r="C179" s="107" t="s">
        <v>1382</v>
      </c>
      <c r="D179" s="107">
        <v>4</v>
      </c>
      <c r="E179" s="108">
        <v>1021</v>
      </c>
      <c r="F179" s="108">
        <v>14</v>
      </c>
      <c r="G179" s="108" t="s">
        <v>1417</v>
      </c>
      <c r="H179" s="107" t="s">
        <v>1382</v>
      </c>
      <c r="I179" s="107"/>
      <c r="J179" s="107" t="s">
        <v>1196</v>
      </c>
      <c r="K179" s="107" t="s">
        <v>1197</v>
      </c>
      <c r="L179" s="107">
        <v>4</v>
      </c>
      <c r="M179" s="51" t="s">
        <v>1773</v>
      </c>
    </row>
    <row r="180" spans="1:16" ht="22.5" x14ac:dyDescent="0.25">
      <c r="A180" s="107">
        <v>101</v>
      </c>
      <c r="B180" s="107" t="s">
        <v>1284</v>
      </c>
      <c r="C180" s="107" t="s">
        <v>1383</v>
      </c>
      <c r="D180" s="107">
        <v>5</v>
      </c>
      <c r="E180" s="108">
        <v>1021</v>
      </c>
      <c r="F180" s="108">
        <v>14</v>
      </c>
      <c r="G180" s="108" t="s">
        <v>1414</v>
      </c>
      <c r="H180" s="107" t="s">
        <v>1383</v>
      </c>
      <c r="I180" s="107">
        <v>3</v>
      </c>
      <c r="J180" s="107" t="s">
        <v>1209</v>
      </c>
      <c r="K180" s="107" t="s">
        <v>1197</v>
      </c>
      <c r="L180" s="107">
        <v>6</v>
      </c>
      <c r="M180" s="51" t="s">
        <v>1773</v>
      </c>
    </row>
    <row r="184" spans="1:16" x14ac:dyDescent="0.25">
      <c r="A184" s="146">
        <v>89</v>
      </c>
      <c r="B184" s="146" t="s">
        <v>1247</v>
      </c>
      <c r="C184" s="146" t="s">
        <v>1384</v>
      </c>
      <c r="D184" s="146">
        <v>5</v>
      </c>
      <c r="E184" s="147">
        <v>1031</v>
      </c>
      <c r="F184" s="147">
        <v>11</v>
      </c>
      <c r="G184" s="147" t="s">
        <v>1414</v>
      </c>
      <c r="H184" s="146" t="s">
        <v>1384</v>
      </c>
      <c r="I184" s="146">
        <v>15</v>
      </c>
      <c r="J184" s="146" t="s">
        <v>1262</v>
      </c>
      <c r="K184" s="146" t="s">
        <v>1197</v>
      </c>
      <c r="L184" s="146">
        <v>6</v>
      </c>
      <c r="M184" s="51" t="s">
        <v>1767</v>
      </c>
    </row>
    <row r="185" spans="1:16" x14ac:dyDescent="0.25">
      <c r="A185" s="146">
        <v>135</v>
      </c>
      <c r="B185" s="146" t="s">
        <v>1322</v>
      </c>
      <c r="C185" s="146" t="s">
        <v>1385</v>
      </c>
      <c r="D185" s="146">
        <v>5</v>
      </c>
      <c r="E185" s="147">
        <v>1032</v>
      </c>
      <c r="F185" s="147">
        <v>18</v>
      </c>
      <c r="G185" s="147" t="s">
        <v>1417</v>
      </c>
      <c r="H185" s="146" t="s">
        <v>1385</v>
      </c>
      <c r="I185" s="146">
        <v>4</v>
      </c>
      <c r="J185" s="146" t="s">
        <v>1262</v>
      </c>
      <c r="K185" s="146" t="s">
        <v>1197</v>
      </c>
      <c r="L185" s="146">
        <v>6</v>
      </c>
      <c r="M185" s="51" t="s">
        <v>1776</v>
      </c>
    </row>
    <row r="189" spans="1:16" ht="23.25" x14ac:dyDescent="0.35">
      <c r="A189" s="154" t="s">
        <v>1095</v>
      </c>
    </row>
    <row r="190" spans="1:16" ht="39" x14ac:dyDescent="0.25">
      <c r="A190" s="101">
        <v>2</v>
      </c>
      <c r="B190" s="102" t="s">
        <v>1182</v>
      </c>
      <c r="C190" s="101" t="s">
        <v>1191</v>
      </c>
      <c r="D190" s="101" t="s">
        <v>1187</v>
      </c>
      <c r="E190" s="103" t="s">
        <v>1188</v>
      </c>
      <c r="F190" s="103" t="s">
        <v>1189</v>
      </c>
      <c r="G190" s="103" t="s">
        <v>1190</v>
      </c>
      <c r="H190" s="101" t="s">
        <v>1191</v>
      </c>
      <c r="I190" s="101" t="s">
        <v>1644</v>
      </c>
      <c r="J190" s="101" t="s">
        <v>1192</v>
      </c>
      <c r="K190" s="101" t="s">
        <v>1193</v>
      </c>
      <c r="L190" s="102" t="s">
        <v>1186</v>
      </c>
      <c r="M190" s="104" t="s">
        <v>1645</v>
      </c>
      <c r="N190" s="105" t="s">
        <v>1646</v>
      </c>
      <c r="O190" s="106" t="s">
        <v>1647</v>
      </c>
      <c r="P190" s="106" t="s">
        <v>1648</v>
      </c>
    </row>
    <row r="191" spans="1:16" x14ac:dyDescent="0.25">
      <c r="A191" s="107">
        <v>13</v>
      </c>
      <c r="B191" s="107" t="s">
        <v>1203</v>
      </c>
      <c r="C191" s="107" t="s">
        <v>1654</v>
      </c>
      <c r="D191" s="107">
        <v>5</v>
      </c>
      <c r="E191" s="108" t="s">
        <v>1642</v>
      </c>
      <c r="F191" s="108" t="s">
        <v>1417</v>
      </c>
      <c r="G191" s="108" t="s">
        <v>1397</v>
      </c>
      <c r="H191" s="107" t="s">
        <v>1654</v>
      </c>
      <c r="I191" s="107"/>
      <c r="J191" s="107" t="s">
        <v>1202</v>
      </c>
      <c r="K191" s="107" t="s">
        <v>1196</v>
      </c>
      <c r="L191" s="107">
        <v>5</v>
      </c>
      <c r="M191" s="51" t="s">
        <v>1756</v>
      </c>
    </row>
    <row r="192" spans="1:16" ht="22.5" x14ac:dyDescent="0.25">
      <c r="A192" s="107">
        <v>136</v>
      </c>
      <c r="B192" s="107" t="s">
        <v>1200</v>
      </c>
      <c r="C192" s="107" t="s">
        <v>1201</v>
      </c>
      <c r="D192" s="107">
        <v>5</v>
      </c>
      <c r="E192" s="108" t="s">
        <v>1665</v>
      </c>
      <c r="F192" s="108">
        <v>19</v>
      </c>
      <c r="G192" s="108" t="s">
        <v>1397</v>
      </c>
      <c r="H192" s="107" t="s">
        <v>1201</v>
      </c>
      <c r="I192" s="107"/>
      <c r="J192" s="107" t="s">
        <v>1202</v>
      </c>
      <c r="K192" s="107" t="s">
        <v>1196</v>
      </c>
      <c r="L192" s="107">
        <v>7</v>
      </c>
      <c r="M192" s="51" t="s">
        <v>1757</v>
      </c>
    </row>
    <row r="193" spans="1:13" ht="22.5" x14ac:dyDescent="0.25">
      <c r="A193" s="107">
        <v>23</v>
      </c>
      <c r="B193" s="107" t="s">
        <v>1207</v>
      </c>
      <c r="C193" s="107" t="s">
        <v>1208</v>
      </c>
      <c r="D193" s="107">
        <v>5</v>
      </c>
      <c r="E193" s="108" t="s">
        <v>1658</v>
      </c>
      <c r="F193" s="108" t="s">
        <v>1414</v>
      </c>
      <c r="G193" s="108" t="s">
        <v>1397</v>
      </c>
      <c r="H193" s="107" t="s">
        <v>1208</v>
      </c>
      <c r="I193" s="107">
        <v>4</v>
      </c>
      <c r="J193" s="107" t="s">
        <v>1209</v>
      </c>
      <c r="K193" s="107" t="s">
        <v>1197</v>
      </c>
      <c r="L193" s="107">
        <v>7</v>
      </c>
      <c r="M193" s="51" t="s">
        <v>1759</v>
      </c>
    </row>
    <row r="194" spans="1:13" x14ac:dyDescent="0.25">
      <c r="A194" s="107">
        <v>3</v>
      </c>
      <c r="B194" s="107" t="s">
        <v>1211</v>
      </c>
      <c r="C194" s="107" t="s">
        <v>1212</v>
      </c>
      <c r="D194" s="107">
        <v>5</v>
      </c>
      <c r="E194" s="108" t="s">
        <v>1649</v>
      </c>
      <c r="F194" s="108" t="s">
        <v>1397</v>
      </c>
      <c r="G194" s="108" t="s">
        <v>1397</v>
      </c>
      <c r="H194" s="107" t="s">
        <v>1212</v>
      </c>
      <c r="I194" s="107"/>
      <c r="J194" s="107" t="s">
        <v>1209</v>
      </c>
      <c r="K194" s="107" t="s">
        <v>1197</v>
      </c>
      <c r="L194" s="107">
        <v>6</v>
      </c>
      <c r="M194" s="51" t="s">
        <v>1760</v>
      </c>
    </row>
    <row r="195" spans="1:13" x14ac:dyDescent="0.25">
      <c r="A195" s="107">
        <v>30</v>
      </c>
      <c r="B195" s="107" t="s">
        <v>1214</v>
      </c>
      <c r="C195" s="107" t="s">
        <v>1215</v>
      </c>
      <c r="D195" s="107">
        <v>5</v>
      </c>
      <c r="E195" s="108" t="s">
        <v>1660</v>
      </c>
      <c r="F195" s="108" t="s">
        <v>1442</v>
      </c>
      <c r="G195" s="108" t="s">
        <v>1397</v>
      </c>
      <c r="H195" s="107" t="s">
        <v>1215</v>
      </c>
      <c r="I195" s="107"/>
      <c r="J195" s="107" t="s">
        <v>1209</v>
      </c>
      <c r="K195" s="107" t="s">
        <v>1197</v>
      </c>
      <c r="L195" s="107">
        <v>6</v>
      </c>
      <c r="M195" s="51" t="s">
        <v>1761</v>
      </c>
    </row>
    <row r="196" spans="1:13" x14ac:dyDescent="0.25">
      <c r="A196" s="187" t="s">
        <v>1827</v>
      </c>
      <c r="B196" s="187" t="s">
        <v>1203</v>
      </c>
      <c r="C196" s="187" t="s">
        <v>1828</v>
      </c>
      <c r="D196" s="187">
        <v>5</v>
      </c>
      <c r="E196" s="188" t="s">
        <v>1642</v>
      </c>
      <c r="F196" s="188" t="s">
        <v>1417</v>
      </c>
      <c r="G196" s="188" t="s">
        <v>1414</v>
      </c>
      <c r="H196" s="187" t="s">
        <v>1828</v>
      </c>
      <c r="I196" s="187"/>
      <c r="J196" s="187" t="s">
        <v>1209</v>
      </c>
      <c r="K196" s="187" t="s">
        <v>1197</v>
      </c>
      <c r="L196" s="187">
        <v>5</v>
      </c>
      <c r="M196" s="189" t="s">
        <v>1756</v>
      </c>
    </row>
    <row r="197" spans="1:13" x14ac:dyDescent="0.25">
      <c r="A197" s="107">
        <v>161</v>
      </c>
      <c r="B197" s="107" t="s">
        <v>1222</v>
      </c>
      <c r="C197" s="107" t="s">
        <v>1224</v>
      </c>
      <c r="D197" s="107">
        <v>5</v>
      </c>
      <c r="E197" s="108">
        <v>1013</v>
      </c>
      <c r="F197" s="108">
        <v>23</v>
      </c>
      <c r="G197" s="108" t="s">
        <v>1408</v>
      </c>
      <c r="H197" s="107" t="s">
        <v>1224</v>
      </c>
      <c r="I197" s="107"/>
      <c r="J197" s="107" t="s">
        <v>1209</v>
      </c>
      <c r="K197" s="107" t="s">
        <v>1197</v>
      </c>
      <c r="L197" s="107">
        <v>6</v>
      </c>
      <c r="M197" s="51" t="s">
        <v>1764</v>
      </c>
    </row>
    <row r="198" spans="1:13" x14ac:dyDescent="0.25">
      <c r="A198" s="107">
        <v>116</v>
      </c>
      <c r="B198" s="107" t="s">
        <v>1216</v>
      </c>
      <c r="C198" s="107" t="s">
        <v>1225</v>
      </c>
      <c r="D198" s="107">
        <v>5</v>
      </c>
      <c r="E198" s="108" t="s">
        <v>1672</v>
      </c>
      <c r="F198" s="108">
        <v>16</v>
      </c>
      <c r="G198" s="108" t="s">
        <v>1473</v>
      </c>
      <c r="H198" s="107" t="s">
        <v>1225</v>
      </c>
      <c r="I198" s="107"/>
      <c r="J198" s="107" t="s">
        <v>1209</v>
      </c>
      <c r="K198" s="107" t="s">
        <v>1197</v>
      </c>
      <c r="L198" s="107">
        <v>5</v>
      </c>
      <c r="M198" s="51" t="s">
        <v>1762</v>
      </c>
    </row>
    <row r="199" spans="1:13" x14ac:dyDescent="0.25">
      <c r="A199" s="107">
        <v>111</v>
      </c>
      <c r="B199" s="107" t="s">
        <v>1216</v>
      </c>
      <c r="C199" s="107" t="s">
        <v>1226</v>
      </c>
      <c r="D199" s="107">
        <v>5</v>
      </c>
      <c r="E199" s="108" t="s">
        <v>1672</v>
      </c>
      <c r="F199" s="108">
        <v>16</v>
      </c>
      <c r="G199" s="108" t="s">
        <v>1408</v>
      </c>
      <c r="H199" s="107" t="s">
        <v>1226</v>
      </c>
      <c r="I199" s="107">
        <v>2</v>
      </c>
      <c r="J199" s="107" t="s">
        <v>1209</v>
      </c>
      <c r="K199" s="107" t="s">
        <v>1197</v>
      </c>
      <c r="L199" s="107">
        <v>5</v>
      </c>
      <c r="M199" s="51" t="s">
        <v>1762</v>
      </c>
    </row>
    <row r="200" spans="1:13" x14ac:dyDescent="0.25">
      <c r="A200" s="107">
        <v>14</v>
      </c>
      <c r="B200" s="107" t="s">
        <v>1203</v>
      </c>
      <c r="C200" s="107" t="s">
        <v>1228</v>
      </c>
      <c r="D200" s="107">
        <v>5</v>
      </c>
      <c r="E200" s="108" t="s">
        <v>1642</v>
      </c>
      <c r="F200" s="108" t="s">
        <v>1417</v>
      </c>
      <c r="G200" s="108" t="s">
        <v>1408</v>
      </c>
      <c r="H200" s="107" t="s">
        <v>1228</v>
      </c>
      <c r="I200" s="107">
        <v>8</v>
      </c>
      <c r="J200" s="107" t="s">
        <v>1209</v>
      </c>
      <c r="K200" s="107" t="s">
        <v>1197</v>
      </c>
      <c r="L200" s="107">
        <v>5</v>
      </c>
      <c r="M200" s="51" t="s">
        <v>1756</v>
      </c>
    </row>
    <row r="201" spans="1:13" x14ac:dyDescent="0.25">
      <c r="A201" s="107">
        <v>15</v>
      </c>
      <c r="B201" s="107" t="s">
        <v>1203</v>
      </c>
      <c r="C201" s="107" t="s">
        <v>1229</v>
      </c>
      <c r="D201" s="107">
        <v>5</v>
      </c>
      <c r="E201" s="108" t="s">
        <v>1653</v>
      </c>
      <c r="F201" s="108" t="s">
        <v>1417</v>
      </c>
      <c r="G201" s="108" t="s">
        <v>1417</v>
      </c>
      <c r="H201" s="107" t="s">
        <v>1229</v>
      </c>
      <c r="I201" s="107">
        <v>2</v>
      </c>
      <c r="J201" s="107" t="s">
        <v>1209</v>
      </c>
      <c r="K201" s="107" t="s">
        <v>1197</v>
      </c>
      <c r="L201" s="107">
        <v>5</v>
      </c>
      <c r="M201" s="51" t="s">
        <v>1756</v>
      </c>
    </row>
    <row r="202" spans="1:13" ht="22.5" x14ac:dyDescent="0.25">
      <c r="A202" s="107">
        <v>25</v>
      </c>
      <c r="B202" s="107" t="s">
        <v>1207</v>
      </c>
      <c r="C202" s="107" t="s">
        <v>1231</v>
      </c>
      <c r="D202" s="107">
        <v>5</v>
      </c>
      <c r="E202" s="108" t="s">
        <v>1658</v>
      </c>
      <c r="F202" s="108" t="s">
        <v>1414</v>
      </c>
      <c r="G202" s="108" t="s">
        <v>1417</v>
      </c>
      <c r="H202" s="107" t="s">
        <v>1231</v>
      </c>
      <c r="I202" s="107"/>
      <c r="J202" s="107" t="s">
        <v>1209</v>
      </c>
      <c r="K202" s="107" t="s">
        <v>1197</v>
      </c>
      <c r="L202" s="107">
        <v>7</v>
      </c>
      <c r="M202" s="51" t="s">
        <v>1759</v>
      </c>
    </row>
    <row r="203" spans="1:13" x14ac:dyDescent="0.25">
      <c r="A203" s="107">
        <v>32</v>
      </c>
      <c r="B203" s="107" t="s">
        <v>1214</v>
      </c>
      <c r="C203" s="107" t="s">
        <v>1232</v>
      </c>
      <c r="D203" s="107">
        <v>5</v>
      </c>
      <c r="E203" s="108" t="s">
        <v>1660</v>
      </c>
      <c r="F203" s="108" t="s">
        <v>1442</v>
      </c>
      <c r="G203" s="108" t="s">
        <v>1417</v>
      </c>
      <c r="H203" s="107" t="s">
        <v>1232</v>
      </c>
      <c r="I203" s="107"/>
      <c r="J203" s="107" t="s">
        <v>1209</v>
      </c>
      <c r="K203" s="107" t="s">
        <v>1197</v>
      </c>
      <c r="L203" s="107">
        <v>6</v>
      </c>
      <c r="M203" s="51" t="s">
        <v>1761</v>
      </c>
    </row>
    <row r="204" spans="1:13" x14ac:dyDescent="0.25">
      <c r="A204" s="107">
        <v>33</v>
      </c>
      <c r="B204" s="107" t="s">
        <v>1214</v>
      </c>
      <c r="C204" s="107" t="s">
        <v>1233</v>
      </c>
      <c r="D204" s="107">
        <v>5</v>
      </c>
      <c r="E204" s="108" t="s">
        <v>1660</v>
      </c>
      <c r="F204" s="108" t="s">
        <v>1442</v>
      </c>
      <c r="G204" s="108" t="s">
        <v>1414</v>
      </c>
      <c r="H204" s="107" t="s">
        <v>1233</v>
      </c>
      <c r="I204" s="107"/>
      <c r="J204" s="107" t="s">
        <v>1209</v>
      </c>
      <c r="K204" s="107" t="s">
        <v>1197</v>
      </c>
      <c r="L204" s="107">
        <v>6</v>
      </c>
      <c r="M204" s="51" t="s">
        <v>1761</v>
      </c>
    </row>
    <row r="205" spans="1:13" x14ac:dyDescent="0.25">
      <c r="A205" s="107">
        <v>64</v>
      </c>
      <c r="B205" s="107" t="s">
        <v>1237</v>
      </c>
      <c r="C205" s="107" t="s">
        <v>1238</v>
      </c>
      <c r="D205" s="107">
        <v>5</v>
      </c>
      <c r="E205" s="108" t="s">
        <v>1661</v>
      </c>
      <c r="F205" s="108" t="s">
        <v>1473</v>
      </c>
      <c r="G205" s="108" t="s">
        <v>1397</v>
      </c>
      <c r="H205" s="107" t="s">
        <v>1238</v>
      </c>
      <c r="I205" s="107"/>
      <c r="J205" s="107" t="s">
        <v>1209</v>
      </c>
      <c r="K205" s="107" t="s">
        <v>1197</v>
      </c>
      <c r="L205" s="107">
        <v>6</v>
      </c>
      <c r="M205" s="51" t="s">
        <v>1765</v>
      </c>
    </row>
    <row r="206" spans="1:13" x14ac:dyDescent="0.25">
      <c r="A206" s="107">
        <v>125</v>
      </c>
      <c r="B206" s="107" t="s">
        <v>1240</v>
      </c>
      <c r="C206" s="107" t="s">
        <v>1241</v>
      </c>
      <c r="D206" s="107">
        <v>5</v>
      </c>
      <c r="E206" s="108" t="s">
        <v>1680</v>
      </c>
      <c r="F206" s="108">
        <v>17</v>
      </c>
      <c r="G206" s="108" t="s">
        <v>1408</v>
      </c>
      <c r="H206" s="107" t="s">
        <v>1241</v>
      </c>
      <c r="I206" s="107">
        <v>2</v>
      </c>
      <c r="J206" s="107" t="s">
        <v>1209</v>
      </c>
      <c r="K206" s="107" t="s">
        <v>1197</v>
      </c>
      <c r="L206" s="107">
        <v>5</v>
      </c>
      <c r="M206" s="51" t="s">
        <v>1766</v>
      </c>
    </row>
    <row r="207" spans="1:13" ht="22.5" x14ac:dyDescent="0.25">
      <c r="A207" s="107">
        <v>35</v>
      </c>
      <c r="B207" s="107" t="s">
        <v>1214</v>
      </c>
      <c r="C207" s="107" t="s">
        <v>1243</v>
      </c>
      <c r="D207" s="107">
        <v>5</v>
      </c>
      <c r="E207" s="108" t="s">
        <v>1660</v>
      </c>
      <c r="F207" s="108" t="s">
        <v>1442</v>
      </c>
      <c r="G207" s="108" t="s">
        <v>1482</v>
      </c>
      <c r="H207" s="107" t="s">
        <v>1243</v>
      </c>
      <c r="I207" s="107"/>
      <c r="J207" s="107" t="s">
        <v>1209</v>
      </c>
      <c r="K207" s="107" t="s">
        <v>1197</v>
      </c>
      <c r="L207" s="107">
        <v>6</v>
      </c>
      <c r="M207" s="51" t="s">
        <v>1761</v>
      </c>
    </row>
    <row r="208" spans="1:13" ht="22.5" x14ac:dyDescent="0.25">
      <c r="A208" s="107">
        <v>26</v>
      </c>
      <c r="B208" s="107" t="s">
        <v>1207</v>
      </c>
      <c r="C208" s="107" t="s">
        <v>1245</v>
      </c>
      <c r="D208" s="107">
        <v>5</v>
      </c>
      <c r="E208" s="108" t="s">
        <v>1659</v>
      </c>
      <c r="F208" s="108" t="s">
        <v>1414</v>
      </c>
      <c r="G208" s="108" t="s">
        <v>1414</v>
      </c>
      <c r="H208" s="107" t="s">
        <v>1245</v>
      </c>
      <c r="I208" s="107"/>
      <c r="J208" s="107" t="s">
        <v>1209</v>
      </c>
      <c r="K208" s="107" t="s">
        <v>1197</v>
      </c>
      <c r="L208" s="107">
        <v>7</v>
      </c>
      <c r="M208" s="51" t="s">
        <v>1759</v>
      </c>
    </row>
    <row r="209" spans="1:13" x14ac:dyDescent="0.25">
      <c r="A209" s="107">
        <v>69</v>
      </c>
      <c r="B209" s="107" t="s">
        <v>1204</v>
      </c>
      <c r="C209" s="107" t="s">
        <v>1246</v>
      </c>
      <c r="D209" s="107">
        <v>5</v>
      </c>
      <c r="E209" s="108" t="s">
        <v>1662</v>
      </c>
      <c r="F209" s="108" t="s">
        <v>1542</v>
      </c>
      <c r="G209" s="108" t="s">
        <v>1408</v>
      </c>
      <c r="H209" s="107" t="s">
        <v>1246</v>
      </c>
      <c r="I209" s="107"/>
      <c r="J209" s="107" t="s">
        <v>1209</v>
      </c>
      <c r="K209" s="107" t="s">
        <v>1197</v>
      </c>
      <c r="L209" s="107">
        <v>5</v>
      </c>
      <c r="M209" s="51" t="s">
        <v>1758</v>
      </c>
    </row>
    <row r="210" spans="1:13" x14ac:dyDescent="0.25">
      <c r="A210" s="107">
        <v>86</v>
      </c>
      <c r="B210" s="107" t="s">
        <v>1247</v>
      </c>
      <c r="C210" s="107" t="s">
        <v>1248</v>
      </c>
      <c r="D210" s="107">
        <v>5</v>
      </c>
      <c r="E210" s="108">
        <v>1031</v>
      </c>
      <c r="F210" s="108">
        <v>11</v>
      </c>
      <c r="G210" s="108" t="s">
        <v>1397</v>
      </c>
      <c r="H210" s="107" t="s">
        <v>1248</v>
      </c>
      <c r="I210" s="107"/>
      <c r="J210" s="107" t="s">
        <v>1202</v>
      </c>
      <c r="K210" s="107" t="s">
        <v>1196</v>
      </c>
      <c r="L210" s="107">
        <v>6</v>
      </c>
      <c r="M210" s="51" t="s">
        <v>1767</v>
      </c>
    </row>
    <row r="211" spans="1:13" x14ac:dyDescent="0.25">
      <c r="A211" s="107">
        <v>87</v>
      </c>
      <c r="B211" s="107" t="s">
        <v>1247</v>
      </c>
      <c r="C211" s="107" t="s">
        <v>1249</v>
      </c>
      <c r="D211" s="107">
        <v>5</v>
      </c>
      <c r="E211" s="108">
        <v>1031</v>
      </c>
      <c r="F211" s="108">
        <v>11</v>
      </c>
      <c r="G211" s="108" t="s">
        <v>1408</v>
      </c>
      <c r="H211" s="107" t="s">
        <v>1249</v>
      </c>
      <c r="I211" s="107"/>
      <c r="J211" s="107" t="s">
        <v>1209</v>
      </c>
      <c r="K211" s="107" t="s">
        <v>1197</v>
      </c>
      <c r="L211" s="107">
        <v>6</v>
      </c>
      <c r="M211" s="51" t="s">
        <v>1767</v>
      </c>
    </row>
    <row r="212" spans="1:13" x14ac:dyDescent="0.25">
      <c r="A212" s="107">
        <v>88</v>
      </c>
      <c r="B212" s="107" t="s">
        <v>1247</v>
      </c>
      <c r="C212" s="107" t="s">
        <v>1250</v>
      </c>
      <c r="D212" s="107">
        <v>5</v>
      </c>
      <c r="E212" s="108">
        <v>1031</v>
      </c>
      <c r="F212" s="108">
        <v>11</v>
      </c>
      <c r="G212" s="108" t="s">
        <v>1417</v>
      </c>
      <c r="H212" s="107" t="s">
        <v>1250</v>
      </c>
      <c r="I212" s="107"/>
      <c r="J212" s="107" t="s">
        <v>1202</v>
      </c>
      <c r="K212" s="107" t="s">
        <v>1196</v>
      </c>
      <c r="L212" s="107">
        <v>6</v>
      </c>
      <c r="M212" s="51" t="s">
        <v>1767</v>
      </c>
    </row>
    <row r="213" spans="1:13" x14ac:dyDescent="0.25">
      <c r="A213" s="107">
        <v>149</v>
      </c>
      <c r="B213" s="107" t="s">
        <v>1255</v>
      </c>
      <c r="C213" s="107" t="s">
        <v>1256</v>
      </c>
      <c r="D213" s="107">
        <v>5</v>
      </c>
      <c r="E213" s="108">
        <v>1014</v>
      </c>
      <c r="F213" s="108">
        <v>20</v>
      </c>
      <c r="G213" s="108" t="s">
        <v>1397</v>
      </c>
      <c r="H213" s="107" t="s">
        <v>1256</v>
      </c>
      <c r="I213" s="107"/>
      <c r="J213" s="107" t="s">
        <v>1209</v>
      </c>
      <c r="K213" s="107" t="s">
        <v>1197</v>
      </c>
      <c r="L213" s="107">
        <v>4</v>
      </c>
      <c r="M213" s="51" t="s">
        <v>1768</v>
      </c>
    </row>
    <row r="214" spans="1:13" x14ac:dyDescent="0.25">
      <c r="A214" s="107">
        <v>7</v>
      </c>
      <c r="B214" s="107" t="s">
        <v>1211</v>
      </c>
      <c r="C214" s="107" t="s">
        <v>1257</v>
      </c>
      <c r="D214" s="107">
        <v>5</v>
      </c>
      <c r="E214" s="108" t="s">
        <v>1649</v>
      </c>
      <c r="F214" s="108" t="s">
        <v>1397</v>
      </c>
      <c r="G214" s="108" t="s">
        <v>1442</v>
      </c>
      <c r="H214" s="107" t="s">
        <v>1257</v>
      </c>
      <c r="I214" s="107"/>
      <c r="J214" s="107" t="s">
        <v>1209</v>
      </c>
      <c r="K214" s="107" t="s">
        <v>1197</v>
      </c>
      <c r="L214" s="107">
        <v>6</v>
      </c>
      <c r="M214" s="51" t="s">
        <v>1760</v>
      </c>
    </row>
    <row r="215" spans="1:13" x14ac:dyDescent="0.25">
      <c r="A215" s="107">
        <v>151</v>
      </c>
      <c r="B215" s="107" t="s">
        <v>1258</v>
      </c>
      <c r="C215" s="107" t="s">
        <v>1259</v>
      </c>
      <c r="D215" s="107">
        <v>5</v>
      </c>
      <c r="E215" s="108">
        <v>1012</v>
      </c>
      <c r="F215" s="108">
        <v>21</v>
      </c>
      <c r="G215" s="108" t="s">
        <v>1397</v>
      </c>
      <c r="H215" s="107" t="s">
        <v>1259</v>
      </c>
      <c r="I215" s="107"/>
      <c r="J215" s="107" t="s">
        <v>1209</v>
      </c>
      <c r="K215" s="107" t="s">
        <v>1197</v>
      </c>
      <c r="L215" s="107">
        <v>6</v>
      </c>
      <c r="M215" s="51" t="s">
        <v>1769</v>
      </c>
    </row>
    <row r="216" spans="1:13" x14ac:dyDescent="0.25">
      <c r="A216" s="107">
        <v>10</v>
      </c>
      <c r="B216" s="107" t="s">
        <v>1260</v>
      </c>
      <c r="C216" s="107" t="s">
        <v>1261</v>
      </c>
      <c r="D216" s="107">
        <v>5</v>
      </c>
      <c r="E216" s="108" t="s">
        <v>1652</v>
      </c>
      <c r="F216" s="108" t="s">
        <v>1408</v>
      </c>
      <c r="G216" s="108" t="s">
        <v>1397</v>
      </c>
      <c r="H216" s="107" t="s">
        <v>1261</v>
      </c>
      <c r="I216" s="107"/>
      <c r="J216" s="107" t="s">
        <v>1262</v>
      </c>
      <c r="K216" s="107" t="s">
        <v>1196</v>
      </c>
      <c r="L216" s="107">
        <v>7</v>
      </c>
      <c r="M216" s="51" t="s">
        <v>1770</v>
      </c>
    </row>
    <row r="217" spans="1:13" x14ac:dyDescent="0.25">
      <c r="A217" s="107">
        <v>117</v>
      </c>
      <c r="B217" s="107" t="s">
        <v>1216</v>
      </c>
      <c r="C217" s="107" t="s">
        <v>1676</v>
      </c>
      <c r="D217" s="107">
        <v>5</v>
      </c>
      <c r="E217" s="108" t="s">
        <v>1677</v>
      </c>
      <c r="F217" s="108">
        <v>16</v>
      </c>
      <c r="G217" s="108" t="s">
        <v>1542</v>
      </c>
      <c r="H217" s="107" t="s">
        <v>1676</v>
      </c>
      <c r="I217" s="107">
        <v>2</v>
      </c>
      <c r="J217" s="107" t="s">
        <v>1209</v>
      </c>
      <c r="K217" s="107" t="s">
        <v>1197</v>
      </c>
      <c r="L217" s="107">
        <v>6</v>
      </c>
      <c r="M217" s="51" t="s">
        <v>1762</v>
      </c>
    </row>
    <row r="218" spans="1:13" ht="22.5" x14ac:dyDescent="0.25">
      <c r="A218" s="107">
        <v>126</v>
      </c>
      <c r="B218" s="107" t="s">
        <v>1240</v>
      </c>
      <c r="C218" s="107" t="s">
        <v>1263</v>
      </c>
      <c r="D218" s="107">
        <v>5</v>
      </c>
      <c r="E218" s="108" t="s">
        <v>1681</v>
      </c>
      <c r="F218" s="108">
        <v>17</v>
      </c>
      <c r="G218" s="108" t="s">
        <v>1417</v>
      </c>
      <c r="H218" s="107" t="s">
        <v>1263</v>
      </c>
      <c r="I218" s="107"/>
      <c r="J218" s="107" t="s">
        <v>1209</v>
      </c>
      <c r="K218" s="107" t="s">
        <v>1197</v>
      </c>
      <c r="L218" s="107">
        <v>5</v>
      </c>
      <c r="M218" s="51" t="s">
        <v>1766</v>
      </c>
    </row>
    <row r="219" spans="1:13" x14ac:dyDescent="0.25">
      <c r="A219" s="107">
        <v>77</v>
      </c>
      <c r="B219" s="107" t="s">
        <v>1219</v>
      </c>
      <c r="C219" s="107" t="s">
        <v>1265</v>
      </c>
      <c r="D219" s="107">
        <v>5</v>
      </c>
      <c r="E219" s="108" t="s">
        <v>1651</v>
      </c>
      <c r="F219" s="108">
        <v>10</v>
      </c>
      <c r="G219" s="108" t="s">
        <v>1442</v>
      </c>
      <c r="H219" s="107" t="s">
        <v>1265</v>
      </c>
      <c r="I219" s="107">
        <v>3</v>
      </c>
      <c r="J219" s="107" t="s">
        <v>1209</v>
      </c>
      <c r="K219" s="107" t="s">
        <v>1197</v>
      </c>
      <c r="L219" s="107">
        <v>6</v>
      </c>
      <c r="M219" s="51" t="s">
        <v>1763</v>
      </c>
    </row>
    <row r="220" spans="1:13" ht="22.5" x14ac:dyDescent="0.25">
      <c r="A220" s="107">
        <v>78</v>
      </c>
      <c r="B220" s="107" t="s">
        <v>1219</v>
      </c>
      <c r="C220" s="107" t="s">
        <v>1266</v>
      </c>
      <c r="D220" s="107">
        <v>5</v>
      </c>
      <c r="E220" s="108" t="s">
        <v>1651</v>
      </c>
      <c r="F220" s="108">
        <v>10</v>
      </c>
      <c r="G220" s="108" t="s">
        <v>1482</v>
      </c>
      <c r="H220" s="107" t="s">
        <v>1266</v>
      </c>
      <c r="I220" s="107"/>
      <c r="J220" s="107" t="s">
        <v>1209</v>
      </c>
      <c r="K220" s="107" t="s">
        <v>1197</v>
      </c>
      <c r="L220" s="107">
        <v>6</v>
      </c>
      <c r="M220" s="51" t="s">
        <v>1763</v>
      </c>
    </row>
    <row r="221" spans="1:13" ht="22.5" x14ac:dyDescent="0.25">
      <c r="A221" s="107">
        <v>139</v>
      </c>
      <c r="B221" s="107" t="s">
        <v>1200</v>
      </c>
      <c r="C221" s="107" t="s">
        <v>1269</v>
      </c>
      <c r="D221" s="107">
        <v>5</v>
      </c>
      <c r="E221" s="108" t="s">
        <v>1665</v>
      </c>
      <c r="F221" s="108">
        <v>19</v>
      </c>
      <c r="G221" s="108" t="s">
        <v>1414</v>
      </c>
      <c r="H221" s="107" t="s">
        <v>1269</v>
      </c>
      <c r="I221" s="107">
        <v>3</v>
      </c>
      <c r="J221" s="107" t="s">
        <v>1209</v>
      </c>
      <c r="K221" s="107" t="s">
        <v>1197</v>
      </c>
      <c r="L221" s="107">
        <v>6</v>
      </c>
      <c r="M221" s="51" t="s">
        <v>1757</v>
      </c>
    </row>
    <row r="222" spans="1:13" x14ac:dyDescent="0.25">
      <c r="A222" s="107">
        <v>118</v>
      </c>
      <c r="B222" s="107" t="s">
        <v>1216</v>
      </c>
      <c r="C222" s="107" t="s">
        <v>1270</v>
      </c>
      <c r="D222" s="107">
        <v>5</v>
      </c>
      <c r="E222" s="108" t="s">
        <v>1677</v>
      </c>
      <c r="F222" s="108">
        <v>16</v>
      </c>
      <c r="G222" s="108" t="s">
        <v>1546</v>
      </c>
      <c r="H222" s="107" t="s">
        <v>1270</v>
      </c>
      <c r="I222" s="107"/>
      <c r="J222" s="107" t="s">
        <v>1209</v>
      </c>
      <c r="K222" s="107" t="s">
        <v>1197</v>
      </c>
      <c r="L222" s="107">
        <v>5</v>
      </c>
      <c r="M222" s="51" t="s">
        <v>1762</v>
      </c>
    </row>
    <row r="223" spans="1:13" x14ac:dyDescent="0.25">
      <c r="A223" s="107">
        <v>169</v>
      </c>
      <c r="B223" s="107" t="s">
        <v>1194</v>
      </c>
      <c r="C223" s="107" t="s">
        <v>1271</v>
      </c>
      <c r="D223" s="107">
        <v>5</v>
      </c>
      <c r="E223" s="108" t="s">
        <v>1662</v>
      </c>
      <c r="F223" s="108">
        <v>24</v>
      </c>
      <c r="G223" s="108" t="s">
        <v>1408</v>
      </c>
      <c r="H223" s="107" t="s">
        <v>1271</v>
      </c>
      <c r="I223" s="107"/>
      <c r="J223" s="107" t="s">
        <v>1209</v>
      </c>
      <c r="K223" s="107" t="s">
        <v>1197</v>
      </c>
      <c r="L223" s="107">
        <v>6</v>
      </c>
      <c r="M223" s="51" t="s">
        <v>1754</v>
      </c>
    </row>
    <row r="224" spans="1:13" x14ac:dyDescent="0.25">
      <c r="A224" s="107">
        <v>16</v>
      </c>
      <c r="B224" s="107" t="s">
        <v>1203</v>
      </c>
      <c r="C224" s="107" t="s">
        <v>1272</v>
      </c>
      <c r="D224" s="107">
        <v>5</v>
      </c>
      <c r="E224" s="108" t="s">
        <v>1642</v>
      </c>
      <c r="F224" s="108" t="s">
        <v>1417</v>
      </c>
      <c r="G224" s="108" t="s">
        <v>1414</v>
      </c>
      <c r="H224" s="107" t="s">
        <v>1272</v>
      </c>
      <c r="I224" s="107"/>
      <c r="J224" s="107" t="s">
        <v>1209</v>
      </c>
      <c r="K224" s="107" t="s">
        <v>1197</v>
      </c>
      <c r="L224" s="107">
        <v>5</v>
      </c>
      <c r="M224" s="51" t="s">
        <v>1756</v>
      </c>
    </row>
    <row r="225" spans="1:13" ht="22.5" x14ac:dyDescent="0.25">
      <c r="A225" s="107">
        <v>102</v>
      </c>
      <c r="B225" s="107" t="s">
        <v>1277</v>
      </c>
      <c r="C225" s="107" t="s">
        <v>1278</v>
      </c>
      <c r="D225" s="107">
        <v>5</v>
      </c>
      <c r="E225" s="108">
        <v>1041</v>
      </c>
      <c r="F225" s="108">
        <v>15</v>
      </c>
      <c r="G225" s="108" t="s">
        <v>1397</v>
      </c>
      <c r="H225" s="107" t="s">
        <v>1278</v>
      </c>
      <c r="I225" s="107"/>
      <c r="J225" s="107" t="s">
        <v>1209</v>
      </c>
      <c r="K225" s="107" t="s">
        <v>1197</v>
      </c>
      <c r="L225" s="107">
        <v>5</v>
      </c>
      <c r="M225" s="51" t="s">
        <v>1772</v>
      </c>
    </row>
    <row r="226" spans="1:13" x14ac:dyDescent="0.25">
      <c r="A226" s="107">
        <v>122</v>
      </c>
      <c r="B226" s="107" t="s">
        <v>1216</v>
      </c>
      <c r="C226" s="107" t="s">
        <v>1279</v>
      </c>
      <c r="D226" s="107">
        <v>5</v>
      </c>
      <c r="E226" s="108" t="s">
        <v>1678</v>
      </c>
      <c r="F226" s="108">
        <v>16</v>
      </c>
      <c r="G226" s="108">
        <v>13</v>
      </c>
      <c r="H226" s="107" t="s">
        <v>1279</v>
      </c>
      <c r="I226" s="107"/>
      <c r="J226" s="107" t="s">
        <v>1209</v>
      </c>
      <c r="K226" s="107" t="s">
        <v>1197</v>
      </c>
      <c r="L226" s="107">
        <v>5</v>
      </c>
      <c r="M226" s="51" t="s">
        <v>1762</v>
      </c>
    </row>
    <row r="227" spans="1:13" x14ac:dyDescent="0.25">
      <c r="A227" s="107">
        <v>53</v>
      </c>
      <c r="B227" s="107" t="s">
        <v>1198</v>
      </c>
      <c r="C227" s="107" t="s">
        <v>1282</v>
      </c>
      <c r="D227" s="107">
        <v>5</v>
      </c>
      <c r="E227" s="108" t="s">
        <v>1661</v>
      </c>
      <c r="F227" s="108" t="s">
        <v>1482</v>
      </c>
      <c r="G227" s="108" t="s">
        <v>1482</v>
      </c>
      <c r="H227" s="107" t="s">
        <v>1282</v>
      </c>
      <c r="I227" s="107"/>
      <c r="J227" s="107" t="s">
        <v>1209</v>
      </c>
      <c r="K227" s="107" t="s">
        <v>1197</v>
      </c>
      <c r="L227" s="107">
        <v>5</v>
      </c>
      <c r="M227" s="51" t="s">
        <v>1755</v>
      </c>
    </row>
    <row r="228" spans="1:13" x14ac:dyDescent="0.25">
      <c r="A228" s="107">
        <v>90</v>
      </c>
      <c r="B228" s="107" t="s">
        <v>1247</v>
      </c>
      <c r="C228" s="107" t="s">
        <v>1283</v>
      </c>
      <c r="D228" s="107">
        <v>5</v>
      </c>
      <c r="E228" s="108">
        <v>1031</v>
      </c>
      <c r="F228" s="108">
        <v>11</v>
      </c>
      <c r="G228" s="108" t="s">
        <v>1442</v>
      </c>
      <c r="H228" s="107" t="s">
        <v>1283</v>
      </c>
      <c r="I228" s="107">
        <v>7</v>
      </c>
      <c r="J228" s="107" t="s">
        <v>1209</v>
      </c>
      <c r="K228" s="107" t="s">
        <v>1197</v>
      </c>
      <c r="L228" s="107">
        <v>7</v>
      </c>
      <c r="M228" s="51" t="s">
        <v>1767</v>
      </c>
    </row>
    <row r="229" spans="1:13" x14ac:dyDescent="0.25">
      <c r="A229" s="107">
        <v>38</v>
      </c>
      <c r="B229" s="107" t="s">
        <v>1214</v>
      </c>
      <c r="C229" s="107" t="s">
        <v>1286</v>
      </c>
      <c r="D229" s="107">
        <v>5</v>
      </c>
      <c r="E229" s="108" t="s">
        <v>1660</v>
      </c>
      <c r="F229" s="108" t="s">
        <v>1442</v>
      </c>
      <c r="G229" s="108" t="s">
        <v>1546</v>
      </c>
      <c r="H229" s="107" t="s">
        <v>1286</v>
      </c>
      <c r="I229" s="107"/>
      <c r="J229" s="107" t="s">
        <v>1209</v>
      </c>
      <c r="K229" s="107" t="s">
        <v>1197</v>
      </c>
      <c r="L229" s="107">
        <v>6</v>
      </c>
      <c r="M229" s="51" t="s">
        <v>1761</v>
      </c>
    </row>
    <row r="230" spans="1:13" ht="22.5" x14ac:dyDescent="0.25">
      <c r="A230" s="107">
        <v>95</v>
      </c>
      <c r="B230" s="107" t="s">
        <v>1288</v>
      </c>
      <c r="C230" s="107" t="s">
        <v>1289</v>
      </c>
      <c r="D230" s="107">
        <v>5</v>
      </c>
      <c r="E230" s="108" t="s">
        <v>1669</v>
      </c>
      <c r="F230" s="108">
        <v>13</v>
      </c>
      <c r="G230" s="108" t="s">
        <v>1397</v>
      </c>
      <c r="H230" s="107" t="s">
        <v>1289</v>
      </c>
      <c r="I230" s="107">
        <v>3</v>
      </c>
      <c r="J230" s="107" t="s">
        <v>1209</v>
      </c>
      <c r="K230" s="107" t="s">
        <v>1197</v>
      </c>
      <c r="L230" s="107">
        <v>6</v>
      </c>
      <c r="M230" s="51" t="s">
        <v>1774</v>
      </c>
    </row>
    <row r="231" spans="1:13" ht="22.5" x14ac:dyDescent="0.25">
      <c r="A231" s="107">
        <v>91</v>
      </c>
      <c r="B231" s="107" t="s">
        <v>1290</v>
      </c>
      <c r="C231" s="107" t="s">
        <v>1291</v>
      </c>
      <c r="D231" s="107">
        <v>5</v>
      </c>
      <c r="E231" s="108" t="s">
        <v>1666</v>
      </c>
      <c r="F231" s="108">
        <v>12</v>
      </c>
      <c r="G231" s="108" t="s">
        <v>1397</v>
      </c>
      <c r="H231" s="107" t="s">
        <v>1291</v>
      </c>
      <c r="I231" s="107"/>
      <c r="J231" s="107" t="s">
        <v>1209</v>
      </c>
      <c r="K231" s="107" t="s">
        <v>1197</v>
      </c>
      <c r="L231" s="107">
        <v>8</v>
      </c>
      <c r="M231" s="51" t="s">
        <v>1775</v>
      </c>
    </row>
    <row r="232" spans="1:13" ht="22.5" x14ac:dyDescent="0.25">
      <c r="A232" s="107">
        <v>92</v>
      </c>
      <c r="B232" s="107" t="s">
        <v>1290</v>
      </c>
      <c r="C232" s="107" t="s">
        <v>1292</v>
      </c>
      <c r="D232" s="107">
        <v>5</v>
      </c>
      <c r="E232" s="108" t="s">
        <v>1666</v>
      </c>
      <c r="F232" s="108">
        <v>12</v>
      </c>
      <c r="G232" s="108" t="s">
        <v>1408</v>
      </c>
      <c r="H232" s="107" t="s">
        <v>1292</v>
      </c>
      <c r="I232" s="107"/>
      <c r="J232" s="107" t="s">
        <v>1209</v>
      </c>
      <c r="K232" s="107" t="s">
        <v>1197</v>
      </c>
      <c r="L232" s="107">
        <v>8</v>
      </c>
      <c r="M232" s="51" t="s">
        <v>1775</v>
      </c>
    </row>
    <row r="233" spans="1:13" ht="22.5" x14ac:dyDescent="0.25">
      <c r="A233" s="107">
        <v>27</v>
      </c>
      <c r="B233" s="107" t="s">
        <v>1207</v>
      </c>
      <c r="C233" s="107" t="s">
        <v>1294</v>
      </c>
      <c r="D233" s="107">
        <v>5</v>
      </c>
      <c r="E233" s="108" t="s">
        <v>1658</v>
      </c>
      <c r="F233" s="108" t="s">
        <v>1414</v>
      </c>
      <c r="G233" s="108" t="s">
        <v>1442</v>
      </c>
      <c r="H233" s="107" t="s">
        <v>1294</v>
      </c>
      <c r="I233" s="107"/>
      <c r="J233" s="107" t="s">
        <v>1209</v>
      </c>
      <c r="K233" s="107" t="s">
        <v>1197</v>
      </c>
      <c r="L233" s="107">
        <v>7</v>
      </c>
      <c r="M233" s="51" t="s">
        <v>1759</v>
      </c>
    </row>
    <row r="234" spans="1:13" ht="22.5" x14ac:dyDescent="0.25">
      <c r="A234" s="107">
        <v>142</v>
      </c>
      <c r="B234" s="107" t="s">
        <v>1200</v>
      </c>
      <c r="C234" s="107" t="s">
        <v>1295</v>
      </c>
      <c r="D234" s="107">
        <v>5</v>
      </c>
      <c r="E234" s="108" t="s">
        <v>1651</v>
      </c>
      <c r="F234" s="108">
        <v>19</v>
      </c>
      <c r="G234" s="108" t="s">
        <v>1473</v>
      </c>
      <c r="H234" s="107" t="s">
        <v>1295</v>
      </c>
      <c r="I234" s="107"/>
      <c r="J234" s="107" t="s">
        <v>1209</v>
      </c>
      <c r="K234" s="107" t="s">
        <v>1197</v>
      </c>
      <c r="L234" s="107">
        <v>7</v>
      </c>
      <c r="M234" s="51" t="s">
        <v>1757</v>
      </c>
    </row>
    <row r="235" spans="1:13" ht="22.5" x14ac:dyDescent="0.25">
      <c r="A235" s="107">
        <v>144</v>
      </c>
      <c r="B235" s="107" t="s">
        <v>1200</v>
      </c>
      <c r="C235" s="107" t="s">
        <v>1297</v>
      </c>
      <c r="D235" s="107">
        <v>5</v>
      </c>
      <c r="E235" s="108" t="s">
        <v>1658</v>
      </c>
      <c r="F235" s="108">
        <v>19</v>
      </c>
      <c r="G235" s="108" t="s">
        <v>1546</v>
      </c>
      <c r="H235" s="107" t="s">
        <v>1297</v>
      </c>
      <c r="I235" s="107"/>
      <c r="J235" s="107" t="s">
        <v>1202</v>
      </c>
      <c r="K235" s="107" t="s">
        <v>1196</v>
      </c>
      <c r="L235" s="107">
        <v>7</v>
      </c>
      <c r="M235" s="51" t="s">
        <v>1757</v>
      </c>
    </row>
    <row r="236" spans="1:13" ht="22.5" x14ac:dyDescent="0.25">
      <c r="A236" s="107">
        <v>97</v>
      </c>
      <c r="B236" s="107" t="s">
        <v>1288</v>
      </c>
      <c r="C236" s="107" t="s">
        <v>1304</v>
      </c>
      <c r="D236" s="107">
        <v>5</v>
      </c>
      <c r="E236" s="108" t="s">
        <v>1670</v>
      </c>
      <c r="F236" s="108">
        <v>13</v>
      </c>
      <c r="G236" s="108" t="s">
        <v>1417</v>
      </c>
      <c r="H236" s="107" t="s">
        <v>1304</v>
      </c>
      <c r="I236" s="109"/>
      <c r="J236" s="107" t="s">
        <v>1209</v>
      </c>
      <c r="K236" s="107" t="s">
        <v>1197</v>
      </c>
      <c r="L236" s="107">
        <v>6</v>
      </c>
      <c r="M236" s="51" t="s">
        <v>1774</v>
      </c>
    </row>
    <row r="237" spans="1:13" x14ac:dyDescent="0.25">
      <c r="A237" s="107">
        <v>129</v>
      </c>
      <c r="B237" s="107" t="s">
        <v>1240</v>
      </c>
      <c r="C237" s="107" t="s">
        <v>1306</v>
      </c>
      <c r="D237" s="107">
        <v>5</v>
      </c>
      <c r="E237" s="108" t="s">
        <v>1683</v>
      </c>
      <c r="F237" s="108">
        <v>17</v>
      </c>
      <c r="G237" s="108" t="s">
        <v>1482</v>
      </c>
      <c r="H237" s="107" t="s">
        <v>1306</v>
      </c>
      <c r="I237" s="107">
        <v>5</v>
      </c>
      <c r="J237" s="107" t="s">
        <v>1209</v>
      </c>
      <c r="K237" s="107" t="s">
        <v>1197</v>
      </c>
      <c r="L237" s="107">
        <v>5</v>
      </c>
      <c r="M237" s="51" t="s">
        <v>1766</v>
      </c>
    </row>
    <row r="238" spans="1:13" x14ac:dyDescent="0.25">
      <c r="A238" s="107">
        <v>152</v>
      </c>
      <c r="B238" s="107" t="s">
        <v>1258</v>
      </c>
      <c r="C238" s="107" t="s">
        <v>1307</v>
      </c>
      <c r="D238" s="107">
        <v>5</v>
      </c>
      <c r="E238" s="108">
        <v>1012</v>
      </c>
      <c r="F238" s="108">
        <v>21</v>
      </c>
      <c r="G238" s="108" t="s">
        <v>1408</v>
      </c>
      <c r="H238" s="107" t="s">
        <v>1307</v>
      </c>
      <c r="I238" s="107">
        <v>2</v>
      </c>
      <c r="J238" s="107" t="s">
        <v>1209</v>
      </c>
      <c r="K238" s="107" t="s">
        <v>1197</v>
      </c>
      <c r="L238" s="107">
        <v>5</v>
      </c>
      <c r="M238" s="51" t="s">
        <v>1769</v>
      </c>
    </row>
    <row r="239" spans="1:13" x14ac:dyDescent="0.25">
      <c r="A239" s="107">
        <v>155</v>
      </c>
      <c r="B239" s="107" t="s">
        <v>1274</v>
      </c>
      <c r="C239" s="107" t="s">
        <v>1308</v>
      </c>
      <c r="D239" s="107">
        <v>5</v>
      </c>
      <c r="E239" s="108" t="s">
        <v>1684</v>
      </c>
      <c r="F239" s="108">
        <v>22</v>
      </c>
      <c r="G239" s="108" t="s">
        <v>1408</v>
      </c>
      <c r="H239" s="107" t="s">
        <v>1308</v>
      </c>
      <c r="I239" s="107"/>
      <c r="J239" s="107" t="s">
        <v>1209</v>
      </c>
      <c r="K239" s="107" t="s">
        <v>1197</v>
      </c>
      <c r="L239" s="107">
        <v>5</v>
      </c>
      <c r="M239" s="51" t="s">
        <v>1771</v>
      </c>
    </row>
    <row r="240" spans="1:13" ht="22.5" x14ac:dyDescent="0.25">
      <c r="A240" s="107">
        <v>17</v>
      </c>
      <c r="B240" s="107" t="s">
        <v>1203</v>
      </c>
      <c r="C240" s="107" t="s">
        <v>1311</v>
      </c>
      <c r="D240" s="107">
        <v>5</v>
      </c>
      <c r="E240" s="108" t="s">
        <v>1653</v>
      </c>
      <c r="F240" s="108" t="s">
        <v>1417</v>
      </c>
      <c r="G240" s="108" t="s">
        <v>1442</v>
      </c>
      <c r="H240" s="107" t="s">
        <v>1311</v>
      </c>
      <c r="I240" s="107">
        <v>3</v>
      </c>
      <c r="J240" s="107" t="s">
        <v>1202</v>
      </c>
      <c r="K240" s="107" t="s">
        <v>1196</v>
      </c>
      <c r="L240" s="107">
        <v>6</v>
      </c>
      <c r="M240" s="51" t="s">
        <v>1756</v>
      </c>
    </row>
    <row r="241" spans="1:13" ht="22.5" x14ac:dyDescent="0.25">
      <c r="A241" s="107">
        <v>105</v>
      </c>
      <c r="B241" s="107" t="s">
        <v>1277</v>
      </c>
      <c r="C241" s="107" t="s">
        <v>1312</v>
      </c>
      <c r="D241" s="107">
        <v>5</v>
      </c>
      <c r="E241" s="108" t="s">
        <v>1665</v>
      </c>
      <c r="F241" s="108">
        <v>15</v>
      </c>
      <c r="G241" s="108" t="s">
        <v>1414</v>
      </c>
      <c r="H241" s="107" t="s">
        <v>1312</v>
      </c>
      <c r="I241" s="107"/>
      <c r="J241" s="107" t="s">
        <v>1209</v>
      </c>
      <c r="K241" s="107" t="s">
        <v>1197</v>
      </c>
      <c r="L241" s="107">
        <v>5</v>
      </c>
      <c r="M241" s="51" t="s">
        <v>1772</v>
      </c>
    </row>
    <row r="242" spans="1:13" x14ac:dyDescent="0.25">
      <c r="A242" s="107">
        <v>8</v>
      </c>
      <c r="B242" s="107" t="s">
        <v>1211</v>
      </c>
      <c r="C242" s="107" t="s">
        <v>1313</v>
      </c>
      <c r="D242" s="107">
        <v>5</v>
      </c>
      <c r="E242" s="108" t="s">
        <v>1651</v>
      </c>
      <c r="F242" s="108" t="s">
        <v>1397</v>
      </c>
      <c r="G242" s="108" t="s">
        <v>1482</v>
      </c>
      <c r="H242" s="107" t="s">
        <v>1313</v>
      </c>
      <c r="I242" s="107">
        <v>2</v>
      </c>
      <c r="J242" s="107" t="s">
        <v>1209</v>
      </c>
      <c r="K242" s="107" t="s">
        <v>1197</v>
      </c>
      <c r="L242" s="107">
        <v>6</v>
      </c>
      <c r="M242" s="51" t="s">
        <v>1760</v>
      </c>
    </row>
    <row r="243" spans="1:13" x14ac:dyDescent="0.25">
      <c r="A243" s="107">
        <v>153</v>
      </c>
      <c r="B243" s="107" t="s">
        <v>1258</v>
      </c>
      <c r="C243" s="107" t="s">
        <v>1314</v>
      </c>
      <c r="D243" s="107">
        <v>5</v>
      </c>
      <c r="E243" s="108">
        <v>1012</v>
      </c>
      <c r="F243" s="108">
        <v>21</v>
      </c>
      <c r="G243" s="108" t="s">
        <v>1417</v>
      </c>
      <c r="H243" s="107" t="s">
        <v>1314</v>
      </c>
      <c r="I243" s="107"/>
      <c r="J243" s="107" t="s">
        <v>1209</v>
      </c>
      <c r="K243" s="107" t="s">
        <v>1197</v>
      </c>
      <c r="L243" s="107">
        <v>5</v>
      </c>
      <c r="M243" s="51" t="s">
        <v>1769</v>
      </c>
    </row>
    <row r="244" spans="1:13" ht="15" customHeight="1" x14ac:dyDescent="0.25">
      <c r="A244" s="107">
        <v>114</v>
      </c>
      <c r="B244" s="107" t="s">
        <v>1216</v>
      </c>
      <c r="C244" s="107" t="s">
        <v>1317</v>
      </c>
      <c r="D244" s="107">
        <v>5</v>
      </c>
      <c r="E244" s="108" t="s">
        <v>1663</v>
      </c>
      <c r="F244" s="108">
        <v>16</v>
      </c>
      <c r="G244" s="108" t="s">
        <v>1442</v>
      </c>
      <c r="H244" s="107" t="s">
        <v>1317</v>
      </c>
      <c r="I244" s="107">
        <v>5</v>
      </c>
      <c r="J244" s="107" t="s">
        <v>1209</v>
      </c>
      <c r="K244" s="107" t="s">
        <v>1197</v>
      </c>
      <c r="L244" s="107">
        <v>5</v>
      </c>
      <c r="M244" s="51" t="s">
        <v>1762</v>
      </c>
    </row>
    <row r="245" spans="1:13" ht="22.5" x14ac:dyDescent="0.25">
      <c r="A245" s="107">
        <v>99</v>
      </c>
      <c r="B245" s="107" t="s">
        <v>1284</v>
      </c>
      <c r="C245" s="107" t="s">
        <v>1318</v>
      </c>
      <c r="D245" s="107">
        <v>5</v>
      </c>
      <c r="E245" s="108" t="s">
        <v>1671</v>
      </c>
      <c r="F245" s="108">
        <v>14</v>
      </c>
      <c r="G245" s="108" t="s">
        <v>1408</v>
      </c>
      <c r="H245" s="107" t="s">
        <v>1318</v>
      </c>
      <c r="I245" s="107">
        <v>4</v>
      </c>
      <c r="J245" s="107" t="s">
        <v>1209</v>
      </c>
      <c r="K245" s="107" t="s">
        <v>1197</v>
      </c>
      <c r="L245" s="107">
        <v>6</v>
      </c>
      <c r="M245" s="51" t="s">
        <v>1773</v>
      </c>
    </row>
    <row r="246" spans="1:13" ht="22.5" x14ac:dyDescent="0.25">
      <c r="A246" s="107">
        <v>28</v>
      </c>
      <c r="B246" s="107" t="s">
        <v>1207</v>
      </c>
      <c r="C246" s="107" t="s">
        <v>1319</v>
      </c>
      <c r="D246" s="107">
        <v>5</v>
      </c>
      <c r="E246" s="108" t="s">
        <v>1658</v>
      </c>
      <c r="F246" s="108" t="s">
        <v>1414</v>
      </c>
      <c r="G246" s="108" t="s">
        <v>1482</v>
      </c>
      <c r="H246" s="107" t="s">
        <v>1319</v>
      </c>
      <c r="I246" s="107"/>
      <c r="J246" s="107" t="s">
        <v>1209</v>
      </c>
      <c r="K246" s="107" t="s">
        <v>1197</v>
      </c>
      <c r="L246" s="107">
        <v>7</v>
      </c>
      <c r="M246" s="51" t="s">
        <v>1759</v>
      </c>
    </row>
    <row r="247" spans="1:13" ht="22.5" x14ac:dyDescent="0.25">
      <c r="A247" s="107">
        <v>106</v>
      </c>
      <c r="B247" s="107" t="s">
        <v>1277</v>
      </c>
      <c r="C247" s="107" t="s">
        <v>1320</v>
      </c>
      <c r="D247" s="107">
        <v>5</v>
      </c>
      <c r="E247" s="108">
        <v>1041</v>
      </c>
      <c r="F247" s="108">
        <v>15</v>
      </c>
      <c r="G247" s="108" t="s">
        <v>1442</v>
      </c>
      <c r="H247" s="107" t="s">
        <v>1320</v>
      </c>
      <c r="I247" s="107">
        <v>4</v>
      </c>
      <c r="J247" s="107" t="s">
        <v>1209</v>
      </c>
      <c r="K247" s="107" t="s">
        <v>1197</v>
      </c>
      <c r="L247" s="107">
        <v>6</v>
      </c>
      <c r="M247" s="51" t="s">
        <v>1772</v>
      </c>
    </row>
    <row r="248" spans="1:13" x14ac:dyDescent="0.25">
      <c r="A248" s="107">
        <v>133</v>
      </c>
      <c r="B248" s="107" t="s">
        <v>1322</v>
      </c>
      <c r="C248" s="107" t="s">
        <v>1323</v>
      </c>
      <c r="D248" s="107">
        <v>5</v>
      </c>
      <c r="E248" s="108" t="s">
        <v>1679</v>
      </c>
      <c r="F248" s="108">
        <v>18</v>
      </c>
      <c r="G248" s="108" t="s">
        <v>1397</v>
      </c>
      <c r="H248" s="107" t="s">
        <v>1323</v>
      </c>
      <c r="I248" s="107">
        <v>2</v>
      </c>
      <c r="J248" s="107" t="s">
        <v>1209</v>
      </c>
      <c r="K248" s="107" t="s">
        <v>1197</v>
      </c>
      <c r="L248" s="107">
        <v>6</v>
      </c>
      <c r="M248" s="51" t="s">
        <v>1776</v>
      </c>
    </row>
    <row r="249" spans="1:13" x14ac:dyDescent="0.25">
      <c r="A249" s="107">
        <v>82</v>
      </c>
      <c r="B249" s="107" t="s">
        <v>1219</v>
      </c>
      <c r="C249" s="107" t="s">
        <v>1324</v>
      </c>
      <c r="D249" s="107">
        <v>5</v>
      </c>
      <c r="E249" s="108" t="s">
        <v>1665</v>
      </c>
      <c r="F249" s="108">
        <v>10</v>
      </c>
      <c r="G249" s="108">
        <v>10</v>
      </c>
      <c r="H249" s="107" t="s">
        <v>1324</v>
      </c>
      <c r="I249" s="107"/>
      <c r="J249" s="107" t="s">
        <v>1209</v>
      </c>
      <c r="K249" s="107" t="s">
        <v>1197</v>
      </c>
      <c r="L249" s="107">
        <v>6</v>
      </c>
      <c r="M249" s="51" t="s">
        <v>1763</v>
      </c>
    </row>
    <row r="250" spans="1:13" x14ac:dyDescent="0.25">
      <c r="A250" s="107">
        <v>83</v>
      </c>
      <c r="B250" s="107" t="s">
        <v>1219</v>
      </c>
      <c r="C250" s="107" t="s">
        <v>1325</v>
      </c>
      <c r="D250" s="107">
        <v>5</v>
      </c>
      <c r="E250" s="108" t="s">
        <v>1665</v>
      </c>
      <c r="F250" s="108">
        <v>10</v>
      </c>
      <c r="G250" s="108">
        <v>11</v>
      </c>
      <c r="H250" s="107" t="s">
        <v>1325</v>
      </c>
      <c r="I250" s="107"/>
      <c r="J250" s="107" t="s">
        <v>1209</v>
      </c>
      <c r="K250" s="107" t="s">
        <v>1197</v>
      </c>
      <c r="L250" s="107">
        <v>6</v>
      </c>
      <c r="M250" s="51" t="s">
        <v>1763</v>
      </c>
    </row>
    <row r="251" spans="1:13" ht="22.5" x14ac:dyDescent="0.25">
      <c r="A251" s="107">
        <v>107</v>
      </c>
      <c r="B251" s="107" t="s">
        <v>1277</v>
      </c>
      <c r="C251" s="107" t="s">
        <v>1326</v>
      </c>
      <c r="D251" s="107">
        <v>5</v>
      </c>
      <c r="E251" s="108">
        <v>1041</v>
      </c>
      <c r="F251" s="108">
        <v>15</v>
      </c>
      <c r="G251" s="108" t="s">
        <v>1482</v>
      </c>
      <c r="H251" s="107" t="s">
        <v>1326</v>
      </c>
      <c r="I251" s="107">
        <v>2</v>
      </c>
      <c r="J251" s="107" t="s">
        <v>1209</v>
      </c>
      <c r="K251" s="107" t="s">
        <v>1197</v>
      </c>
      <c r="L251" s="107">
        <v>6</v>
      </c>
      <c r="M251" s="51" t="s">
        <v>1772</v>
      </c>
    </row>
    <row r="252" spans="1:13" x14ac:dyDescent="0.25">
      <c r="A252" s="107">
        <v>56</v>
      </c>
      <c r="B252" s="107" t="s">
        <v>1198</v>
      </c>
      <c r="C252" s="107" t="s">
        <v>1327</v>
      </c>
      <c r="D252" s="107">
        <v>5</v>
      </c>
      <c r="E252" s="108" t="s">
        <v>1661</v>
      </c>
      <c r="F252" s="108" t="s">
        <v>1482</v>
      </c>
      <c r="G252" s="108" t="s">
        <v>1546</v>
      </c>
      <c r="H252" s="107" t="s">
        <v>1327</v>
      </c>
      <c r="I252" s="107"/>
      <c r="J252" s="107" t="s">
        <v>1209</v>
      </c>
      <c r="K252" s="107" t="s">
        <v>1197</v>
      </c>
      <c r="L252" s="107">
        <v>5</v>
      </c>
      <c r="M252" s="51" t="s">
        <v>1755</v>
      </c>
    </row>
    <row r="253" spans="1:13" ht="22.5" x14ac:dyDescent="0.25">
      <c r="A253" s="107">
        <v>147</v>
      </c>
      <c r="B253" s="107" t="s">
        <v>1200</v>
      </c>
      <c r="C253" s="107" t="s">
        <v>1328</v>
      </c>
      <c r="D253" s="107">
        <v>5</v>
      </c>
      <c r="E253" s="108" t="s">
        <v>1658</v>
      </c>
      <c r="F253" s="108">
        <v>19</v>
      </c>
      <c r="G253" s="108">
        <v>12</v>
      </c>
      <c r="H253" s="107" t="s">
        <v>1328</v>
      </c>
      <c r="I253" s="107"/>
      <c r="J253" s="107" t="s">
        <v>1209</v>
      </c>
      <c r="K253" s="107" t="s">
        <v>1197</v>
      </c>
      <c r="L253" s="107">
        <v>6</v>
      </c>
      <c r="M253" s="51" t="s">
        <v>1757</v>
      </c>
    </row>
    <row r="254" spans="1:13" x14ac:dyDescent="0.25">
      <c r="A254" s="107">
        <v>57</v>
      </c>
      <c r="B254" s="107" t="s">
        <v>1198</v>
      </c>
      <c r="C254" s="107" t="s">
        <v>1563</v>
      </c>
      <c r="D254" s="107">
        <v>5</v>
      </c>
      <c r="E254" s="108" t="s">
        <v>1661</v>
      </c>
      <c r="F254" s="108" t="s">
        <v>1482</v>
      </c>
      <c r="G254" s="108">
        <v>10</v>
      </c>
      <c r="H254" s="107" t="s">
        <v>1563</v>
      </c>
      <c r="I254" s="107"/>
      <c r="J254" s="107" t="s">
        <v>1209</v>
      </c>
      <c r="K254" s="107" t="s">
        <v>1197</v>
      </c>
      <c r="L254" s="107">
        <v>5</v>
      </c>
      <c r="M254" s="51" t="s">
        <v>1755</v>
      </c>
    </row>
    <row r="255" spans="1:13" x14ac:dyDescent="0.25">
      <c r="A255" s="107" t="s">
        <v>1641</v>
      </c>
      <c r="B255" s="107" t="s">
        <v>1203</v>
      </c>
      <c r="C255" s="107" t="s">
        <v>1564</v>
      </c>
      <c r="D255" s="107">
        <v>5</v>
      </c>
      <c r="E255" s="108" t="s">
        <v>1642</v>
      </c>
      <c r="F255" s="108" t="s">
        <v>1417</v>
      </c>
      <c r="G255" s="108">
        <v>11</v>
      </c>
      <c r="H255" s="107" t="s">
        <v>1564</v>
      </c>
      <c r="I255" s="107"/>
      <c r="J255" s="107" t="s">
        <v>1209</v>
      </c>
      <c r="K255" s="107" t="s">
        <v>1197</v>
      </c>
      <c r="L255" s="107">
        <v>5</v>
      </c>
      <c r="M255" s="51" t="s">
        <v>1756</v>
      </c>
    </row>
    <row r="256" spans="1:13" x14ac:dyDescent="0.25">
      <c r="A256" s="107">
        <v>131</v>
      </c>
      <c r="B256" s="107" t="s">
        <v>1240</v>
      </c>
      <c r="C256" s="107" t="s">
        <v>1331</v>
      </c>
      <c r="D256" s="107">
        <v>5</v>
      </c>
      <c r="E256" s="108" t="s">
        <v>1681</v>
      </c>
      <c r="F256" s="108">
        <v>17</v>
      </c>
      <c r="G256" s="108" t="s">
        <v>1542</v>
      </c>
      <c r="H256" s="107" t="s">
        <v>1331</v>
      </c>
      <c r="I256" s="107"/>
      <c r="J256" s="107" t="s">
        <v>1209</v>
      </c>
      <c r="K256" s="107" t="s">
        <v>1197</v>
      </c>
      <c r="L256" s="107">
        <v>5</v>
      </c>
      <c r="M256" s="51" t="s">
        <v>1766</v>
      </c>
    </row>
    <row r="257" spans="1:13" x14ac:dyDescent="0.25">
      <c r="A257" s="107">
        <v>132</v>
      </c>
      <c r="B257" s="107" t="s">
        <v>1240</v>
      </c>
      <c r="C257" s="107" t="s">
        <v>1332</v>
      </c>
      <c r="D257" s="107">
        <v>5</v>
      </c>
      <c r="E257" s="108" t="s">
        <v>1682</v>
      </c>
      <c r="F257" s="108">
        <v>17</v>
      </c>
      <c r="G257" s="108" t="s">
        <v>1546</v>
      </c>
      <c r="H257" s="107" t="s">
        <v>1332</v>
      </c>
      <c r="I257" s="107">
        <v>2</v>
      </c>
      <c r="J257" s="107" t="s">
        <v>1209</v>
      </c>
      <c r="K257" s="107" t="s">
        <v>1197</v>
      </c>
      <c r="L257" s="107">
        <v>5</v>
      </c>
      <c r="M257" s="51" t="s">
        <v>1766</v>
      </c>
    </row>
    <row r="258" spans="1:13" x14ac:dyDescent="0.25">
      <c r="A258" s="107">
        <v>119</v>
      </c>
      <c r="B258" s="107" t="s">
        <v>1216</v>
      </c>
      <c r="C258" s="107" t="s">
        <v>1333</v>
      </c>
      <c r="D258" s="107">
        <v>5</v>
      </c>
      <c r="E258" s="108" t="s">
        <v>1678</v>
      </c>
      <c r="F258" s="108">
        <v>16</v>
      </c>
      <c r="G258" s="108">
        <v>10</v>
      </c>
      <c r="H258" s="107" t="s">
        <v>1333</v>
      </c>
      <c r="I258" s="107"/>
      <c r="J258" s="107" t="s">
        <v>1209</v>
      </c>
      <c r="K258" s="107" t="s">
        <v>1197</v>
      </c>
      <c r="L258" s="107">
        <v>5</v>
      </c>
      <c r="M258" s="51" t="s">
        <v>1762</v>
      </c>
    </row>
    <row r="259" spans="1:13" x14ac:dyDescent="0.25">
      <c r="A259" s="107">
        <v>172</v>
      </c>
      <c r="B259" s="107" t="s">
        <v>1194</v>
      </c>
      <c r="C259" s="107" t="s">
        <v>1335</v>
      </c>
      <c r="D259" s="107">
        <v>5</v>
      </c>
      <c r="E259" s="108" t="s">
        <v>1662</v>
      </c>
      <c r="F259" s="108">
        <v>24</v>
      </c>
      <c r="G259" s="108" t="s">
        <v>1442</v>
      </c>
      <c r="H259" s="107" t="s">
        <v>1335</v>
      </c>
      <c r="I259" s="107"/>
      <c r="J259" s="107" t="s">
        <v>1209</v>
      </c>
      <c r="K259" s="107" t="s">
        <v>1197</v>
      </c>
      <c r="L259" s="107">
        <v>5</v>
      </c>
      <c r="M259" s="51" t="s">
        <v>1754</v>
      </c>
    </row>
    <row r="260" spans="1:13" x14ac:dyDescent="0.25">
      <c r="A260" s="107">
        <v>120</v>
      </c>
      <c r="B260" s="107" t="s">
        <v>1216</v>
      </c>
      <c r="C260" s="107" t="s">
        <v>1336</v>
      </c>
      <c r="D260" s="107">
        <v>5</v>
      </c>
      <c r="E260" s="108" t="s">
        <v>1678</v>
      </c>
      <c r="F260" s="108">
        <v>16</v>
      </c>
      <c r="G260" s="108">
        <v>11</v>
      </c>
      <c r="H260" s="107" t="s">
        <v>1336</v>
      </c>
      <c r="I260" s="107">
        <v>3</v>
      </c>
      <c r="J260" s="107" t="s">
        <v>1209</v>
      </c>
      <c r="K260" s="107" t="s">
        <v>1197</v>
      </c>
      <c r="L260" s="107">
        <v>5</v>
      </c>
      <c r="M260" s="51" t="s">
        <v>1762</v>
      </c>
    </row>
    <row r="261" spans="1:13" x14ac:dyDescent="0.25">
      <c r="A261" s="184" t="s">
        <v>1833</v>
      </c>
      <c r="B261" s="184" t="s">
        <v>1831</v>
      </c>
      <c r="C261" s="184" t="s">
        <v>1835</v>
      </c>
      <c r="D261" s="184">
        <v>5</v>
      </c>
      <c r="E261" s="185" t="s">
        <v>1834</v>
      </c>
      <c r="F261" s="185">
        <v>25</v>
      </c>
      <c r="G261" s="185" t="s">
        <v>1397</v>
      </c>
      <c r="H261" s="184" t="s">
        <v>1835</v>
      </c>
      <c r="I261" s="184"/>
      <c r="J261" s="184" t="s">
        <v>1209</v>
      </c>
      <c r="K261" s="184" t="s">
        <v>1197</v>
      </c>
      <c r="L261" s="184">
        <v>5</v>
      </c>
      <c r="M261" s="186" t="s">
        <v>1832</v>
      </c>
    </row>
    <row r="262" spans="1:13" x14ac:dyDescent="0.25">
      <c r="A262" s="107">
        <v>12</v>
      </c>
      <c r="B262" s="107" t="s">
        <v>1260</v>
      </c>
      <c r="C262" s="107" t="s">
        <v>1339</v>
      </c>
      <c r="D262" s="107">
        <v>5</v>
      </c>
      <c r="E262" s="108" t="s">
        <v>1653</v>
      </c>
      <c r="F262" s="108" t="s">
        <v>1408</v>
      </c>
      <c r="G262" s="108" t="s">
        <v>1417</v>
      </c>
      <c r="H262" s="107" t="s">
        <v>1339</v>
      </c>
      <c r="I262" s="107"/>
      <c r="J262" s="107" t="s">
        <v>1262</v>
      </c>
      <c r="K262" s="107" t="s">
        <v>1197</v>
      </c>
      <c r="L262" s="107">
        <v>6</v>
      </c>
      <c r="M262" s="51" t="s">
        <v>1770</v>
      </c>
    </row>
    <row r="263" spans="1:13" x14ac:dyDescent="0.25">
      <c r="A263" s="107">
        <v>18</v>
      </c>
      <c r="B263" s="107" t="s">
        <v>1203</v>
      </c>
      <c r="C263" s="107" t="s">
        <v>1340</v>
      </c>
      <c r="D263" s="107">
        <v>5</v>
      </c>
      <c r="E263" s="108" t="s">
        <v>1655</v>
      </c>
      <c r="F263" s="108" t="s">
        <v>1417</v>
      </c>
      <c r="G263" s="108" t="s">
        <v>1482</v>
      </c>
      <c r="H263" s="107" t="s">
        <v>1340</v>
      </c>
      <c r="I263" s="107"/>
      <c r="J263" s="107"/>
      <c r="K263" s="107" t="s">
        <v>1197</v>
      </c>
      <c r="L263" s="107">
        <v>5</v>
      </c>
      <c r="M263" s="51" t="s">
        <v>1756</v>
      </c>
    </row>
    <row r="264" spans="1:13" ht="22.5" x14ac:dyDescent="0.25">
      <c r="A264" s="107">
        <v>174</v>
      </c>
      <c r="B264" s="107" t="s">
        <v>1194</v>
      </c>
      <c r="C264" s="107" t="s">
        <v>1344</v>
      </c>
      <c r="D264" s="107">
        <v>5</v>
      </c>
      <c r="E264" s="108" t="s">
        <v>1662</v>
      </c>
      <c r="F264" s="108">
        <v>24</v>
      </c>
      <c r="G264" s="108" t="s">
        <v>1473</v>
      </c>
      <c r="H264" s="107" t="s">
        <v>1344</v>
      </c>
      <c r="I264" s="107">
        <v>2</v>
      </c>
      <c r="J264" s="107" t="s">
        <v>1209</v>
      </c>
      <c r="K264" s="107" t="s">
        <v>1197</v>
      </c>
      <c r="L264" s="107">
        <v>6</v>
      </c>
      <c r="M264" s="51" t="s">
        <v>1754</v>
      </c>
    </row>
    <row r="265" spans="1:13" ht="22.5" x14ac:dyDescent="0.25">
      <c r="A265" s="107">
        <v>71</v>
      </c>
      <c r="B265" s="107" t="s">
        <v>1347</v>
      </c>
      <c r="C265" s="107" t="s">
        <v>1348</v>
      </c>
      <c r="D265" s="107">
        <v>5</v>
      </c>
      <c r="E265" s="108" t="s">
        <v>1664</v>
      </c>
      <c r="F265" s="108" t="s">
        <v>1546</v>
      </c>
      <c r="G265" s="108" t="s">
        <v>1397</v>
      </c>
      <c r="H265" s="107" t="s">
        <v>1348</v>
      </c>
      <c r="I265" s="107"/>
      <c r="J265" s="107" t="s">
        <v>1209</v>
      </c>
      <c r="K265" s="107" t="s">
        <v>1197</v>
      </c>
      <c r="L265" s="107">
        <v>6</v>
      </c>
      <c r="M265" s="51" t="s">
        <v>1777</v>
      </c>
    </row>
    <row r="266" spans="1:13" x14ac:dyDescent="0.25">
      <c r="A266" s="107">
        <v>19</v>
      </c>
      <c r="B266" s="107" t="s">
        <v>1203</v>
      </c>
      <c r="C266" s="107" t="s">
        <v>1349</v>
      </c>
      <c r="D266" s="107">
        <v>5</v>
      </c>
      <c r="E266" s="108" t="s">
        <v>1656</v>
      </c>
      <c r="F266" s="108" t="s">
        <v>1417</v>
      </c>
      <c r="G266" s="108" t="s">
        <v>1473</v>
      </c>
      <c r="H266" s="107" t="s">
        <v>1349</v>
      </c>
      <c r="I266" s="107">
        <v>2</v>
      </c>
      <c r="J266" s="107" t="s">
        <v>1202</v>
      </c>
      <c r="K266" s="107" t="s">
        <v>1196</v>
      </c>
      <c r="L266" s="107">
        <v>5</v>
      </c>
      <c r="M266" s="51" t="s">
        <v>1756</v>
      </c>
    </row>
    <row r="267" spans="1:13" ht="22.5" x14ac:dyDescent="0.25">
      <c r="A267" s="107">
        <v>108</v>
      </c>
      <c r="B267" s="107" t="s">
        <v>1277</v>
      </c>
      <c r="C267" s="107" t="s">
        <v>1351</v>
      </c>
      <c r="D267" s="107">
        <v>5</v>
      </c>
      <c r="E267" s="108">
        <v>1041</v>
      </c>
      <c r="F267" s="108">
        <v>15</v>
      </c>
      <c r="G267" s="108" t="s">
        <v>1473</v>
      </c>
      <c r="H267" s="107" t="s">
        <v>1351</v>
      </c>
      <c r="I267" s="107"/>
      <c r="J267" s="107" t="s">
        <v>1209</v>
      </c>
      <c r="K267" s="107" t="s">
        <v>1197</v>
      </c>
      <c r="L267" s="107">
        <v>5</v>
      </c>
      <c r="M267" s="51" t="s">
        <v>1772</v>
      </c>
    </row>
    <row r="268" spans="1:13" x14ac:dyDescent="0.25">
      <c r="A268" s="107">
        <v>20</v>
      </c>
      <c r="B268" s="107" t="s">
        <v>1203</v>
      </c>
      <c r="C268" s="107" t="s">
        <v>1352</v>
      </c>
      <c r="D268" s="107">
        <v>5</v>
      </c>
      <c r="E268" s="108" t="s">
        <v>1653</v>
      </c>
      <c r="F268" s="108" t="s">
        <v>1417</v>
      </c>
      <c r="G268" s="108" t="s">
        <v>1542</v>
      </c>
      <c r="H268" s="107" t="s">
        <v>1352</v>
      </c>
      <c r="I268" s="107">
        <v>4</v>
      </c>
      <c r="J268" s="107" t="s">
        <v>1202</v>
      </c>
      <c r="K268" s="107" t="s">
        <v>1196</v>
      </c>
      <c r="L268" s="107">
        <v>6</v>
      </c>
      <c r="M268" s="51" t="s">
        <v>1756</v>
      </c>
    </row>
    <row r="269" spans="1:13" x14ac:dyDescent="0.25">
      <c r="A269" s="107">
        <v>21</v>
      </c>
      <c r="B269" s="107" t="s">
        <v>1203</v>
      </c>
      <c r="C269" s="107" t="s">
        <v>1353</v>
      </c>
      <c r="D269" s="107">
        <v>5</v>
      </c>
      <c r="E269" s="108" t="s">
        <v>1657</v>
      </c>
      <c r="F269" s="108" t="s">
        <v>1417</v>
      </c>
      <c r="G269" s="108" t="s">
        <v>1546</v>
      </c>
      <c r="H269" s="107" t="s">
        <v>1353</v>
      </c>
      <c r="I269" s="107">
        <v>2</v>
      </c>
      <c r="J269" s="107" t="s">
        <v>1209</v>
      </c>
      <c r="K269" s="107" t="s">
        <v>1197</v>
      </c>
      <c r="L269" s="107">
        <v>5</v>
      </c>
      <c r="M269" s="51" t="s">
        <v>1756</v>
      </c>
    </row>
    <row r="270" spans="1:13" ht="22.5" x14ac:dyDescent="0.25">
      <c r="A270" s="107">
        <v>150</v>
      </c>
      <c r="B270" s="107" t="s">
        <v>1255</v>
      </c>
      <c r="C270" s="107" t="s">
        <v>1355</v>
      </c>
      <c r="D270" s="107">
        <v>5</v>
      </c>
      <c r="E270" s="108">
        <v>1014</v>
      </c>
      <c r="F270" s="108">
        <v>20</v>
      </c>
      <c r="G270" s="108" t="s">
        <v>1408</v>
      </c>
      <c r="H270" s="107" t="s">
        <v>1355</v>
      </c>
      <c r="I270" s="107"/>
      <c r="J270" s="107" t="s">
        <v>1209</v>
      </c>
      <c r="K270" s="107" t="s">
        <v>1197</v>
      </c>
      <c r="L270" s="107">
        <v>4</v>
      </c>
      <c r="M270" s="51" t="s">
        <v>1768</v>
      </c>
    </row>
    <row r="271" spans="1:13" x14ac:dyDescent="0.25">
      <c r="A271" s="107">
        <v>42</v>
      </c>
      <c r="B271" s="107" t="s">
        <v>1214</v>
      </c>
      <c r="C271" s="107" t="s">
        <v>1356</v>
      </c>
      <c r="D271" s="107">
        <v>5</v>
      </c>
      <c r="E271" s="108" t="s">
        <v>1660</v>
      </c>
      <c r="F271" s="108" t="s">
        <v>1442</v>
      </c>
      <c r="G271" s="108">
        <v>13</v>
      </c>
      <c r="H271" s="107" t="s">
        <v>1356</v>
      </c>
      <c r="I271" s="107"/>
      <c r="J271" s="107" t="s">
        <v>1209</v>
      </c>
      <c r="K271" s="107" t="s">
        <v>1197</v>
      </c>
      <c r="L271" s="107">
        <v>6</v>
      </c>
      <c r="M271" s="51" t="s">
        <v>1761</v>
      </c>
    </row>
    <row r="272" spans="1:13" x14ac:dyDescent="0.25">
      <c r="A272" s="107">
        <v>165</v>
      </c>
      <c r="B272" s="107" t="s">
        <v>1222</v>
      </c>
      <c r="C272" s="107" t="s">
        <v>1358</v>
      </c>
      <c r="D272" s="107">
        <v>5</v>
      </c>
      <c r="E272" s="108">
        <v>1013</v>
      </c>
      <c r="F272" s="108">
        <v>23</v>
      </c>
      <c r="G272" s="108" t="s">
        <v>1482</v>
      </c>
      <c r="H272" s="107" t="s">
        <v>1358</v>
      </c>
      <c r="I272" s="107"/>
      <c r="J272" s="107" t="s">
        <v>1209</v>
      </c>
      <c r="K272" s="107" t="s">
        <v>1197</v>
      </c>
      <c r="L272" s="107">
        <v>6</v>
      </c>
      <c r="M272" s="51" t="s">
        <v>1764</v>
      </c>
    </row>
    <row r="273" spans="1:13" x14ac:dyDescent="0.25">
      <c r="A273" s="107">
        <v>123</v>
      </c>
      <c r="B273" s="107" t="s">
        <v>1216</v>
      </c>
      <c r="C273" s="107" t="s">
        <v>1363</v>
      </c>
      <c r="D273" s="107">
        <v>5</v>
      </c>
      <c r="E273" s="108" t="s">
        <v>1679</v>
      </c>
      <c r="F273" s="108">
        <v>16</v>
      </c>
      <c r="G273" s="108">
        <v>14</v>
      </c>
      <c r="H273" s="107" t="s">
        <v>1363</v>
      </c>
      <c r="I273" s="107">
        <v>5</v>
      </c>
      <c r="J273" s="107" t="s">
        <v>1209</v>
      </c>
      <c r="K273" s="107" t="s">
        <v>1197</v>
      </c>
      <c r="L273" s="107">
        <v>5</v>
      </c>
      <c r="M273" s="51" t="s">
        <v>1762</v>
      </c>
    </row>
    <row r="274" spans="1:13" ht="22.5" x14ac:dyDescent="0.25">
      <c r="A274" s="107">
        <v>157</v>
      </c>
      <c r="B274" s="107" t="s">
        <v>1274</v>
      </c>
      <c r="C274" s="107" t="s">
        <v>1686</v>
      </c>
      <c r="D274" s="107">
        <v>5</v>
      </c>
      <c r="E274" s="108" t="s">
        <v>1657</v>
      </c>
      <c r="F274" s="108">
        <v>22</v>
      </c>
      <c r="G274" s="108" t="s">
        <v>1414</v>
      </c>
      <c r="H274" s="107" t="s">
        <v>1686</v>
      </c>
      <c r="I274" s="107"/>
      <c r="J274" s="107" t="s">
        <v>1209</v>
      </c>
      <c r="K274" s="107" t="s">
        <v>1197</v>
      </c>
      <c r="L274" s="107">
        <v>5</v>
      </c>
      <c r="M274" s="51" t="s">
        <v>1771</v>
      </c>
    </row>
    <row r="275" spans="1:13" ht="22.5" x14ac:dyDescent="0.25">
      <c r="A275" s="107">
        <v>158</v>
      </c>
      <c r="B275" s="107" t="s">
        <v>1274</v>
      </c>
      <c r="C275" s="107" t="s">
        <v>1687</v>
      </c>
      <c r="D275" s="107">
        <v>5</v>
      </c>
      <c r="E275" s="108" t="s">
        <v>1657</v>
      </c>
      <c r="F275" s="108">
        <v>22</v>
      </c>
      <c r="G275" s="108" t="s">
        <v>1442</v>
      </c>
      <c r="H275" s="107" t="s">
        <v>1687</v>
      </c>
      <c r="I275" s="107"/>
      <c r="J275" s="107" t="s">
        <v>1262</v>
      </c>
      <c r="K275" s="107" t="s">
        <v>1196</v>
      </c>
      <c r="L275" s="107">
        <v>5</v>
      </c>
      <c r="M275" s="51" t="s">
        <v>1771</v>
      </c>
    </row>
    <row r="276" spans="1:13" ht="22.5" x14ac:dyDescent="0.25">
      <c r="A276" s="107">
        <v>159</v>
      </c>
      <c r="B276" s="107" t="s">
        <v>1274</v>
      </c>
      <c r="C276" s="107" t="s">
        <v>1688</v>
      </c>
      <c r="D276" s="107">
        <v>5</v>
      </c>
      <c r="E276" s="108" t="s">
        <v>1657</v>
      </c>
      <c r="F276" s="108">
        <v>22</v>
      </c>
      <c r="G276" s="108" t="s">
        <v>1482</v>
      </c>
      <c r="H276" s="107" t="s">
        <v>1688</v>
      </c>
      <c r="I276" s="107"/>
      <c r="J276" s="107" t="s">
        <v>1209</v>
      </c>
      <c r="K276" s="107" t="s">
        <v>1197</v>
      </c>
      <c r="L276" s="107">
        <v>5</v>
      </c>
      <c r="M276" s="51" t="s">
        <v>1771</v>
      </c>
    </row>
    <row r="277" spans="1:13" x14ac:dyDescent="0.25">
      <c r="A277" s="107">
        <v>93</v>
      </c>
      <c r="B277" s="107" t="s">
        <v>1290</v>
      </c>
      <c r="C277" s="107" t="s">
        <v>1667</v>
      </c>
      <c r="D277" s="107">
        <v>5</v>
      </c>
      <c r="E277" s="108" t="s">
        <v>1668</v>
      </c>
      <c r="F277" s="108">
        <v>12</v>
      </c>
      <c r="G277" s="108" t="s">
        <v>1417</v>
      </c>
      <c r="H277" s="107" t="s">
        <v>1667</v>
      </c>
      <c r="I277" s="107"/>
      <c r="J277" s="107" t="s">
        <v>1209</v>
      </c>
      <c r="K277" s="107" t="s">
        <v>1197</v>
      </c>
      <c r="L277" s="107">
        <v>8</v>
      </c>
      <c r="M277" s="51" t="s">
        <v>1775</v>
      </c>
    </row>
    <row r="278" spans="1:13" x14ac:dyDescent="0.25">
      <c r="A278" s="107">
        <v>22</v>
      </c>
      <c r="B278" s="107" t="s">
        <v>1203</v>
      </c>
      <c r="C278" s="107" t="s">
        <v>1365</v>
      </c>
      <c r="D278" s="107">
        <v>5</v>
      </c>
      <c r="E278" s="108" t="s">
        <v>1653</v>
      </c>
      <c r="F278" s="108" t="s">
        <v>1417</v>
      </c>
      <c r="G278" s="108">
        <v>10</v>
      </c>
      <c r="H278" s="107" t="s">
        <v>1365</v>
      </c>
      <c r="I278" s="107">
        <v>2</v>
      </c>
      <c r="J278" s="107" t="s">
        <v>1202</v>
      </c>
      <c r="K278" s="107" t="s">
        <v>1196</v>
      </c>
      <c r="L278" s="107">
        <v>5</v>
      </c>
      <c r="M278" s="51" t="s">
        <v>1756</v>
      </c>
    </row>
    <row r="279" spans="1:13" x14ac:dyDescent="0.25">
      <c r="A279" s="107">
        <v>44</v>
      </c>
      <c r="B279" s="107" t="s">
        <v>1214</v>
      </c>
      <c r="C279" s="107" t="s">
        <v>1366</v>
      </c>
      <c r="D279" s="107">
        <v>5</v>
      </c>
      <c r="E279" s="108" t="s">
        <v>1660</v>
      </c>
      <c r="F279" s="108" t="s">
        <v>1442</v>
      </c>
      <c r="G279" s="108">
        <v>15</v>
      </c>
      <c r="H279" s="107" t="s">
        <v>1366</v>
      </c>
      <c r="I279" s="107"/>
      <c r="J279" s="107" t="s">
        <v>1209</v>
      </c>
      <c r="K279" s="107" t="s">
        <v>1197</v>
      </c>
      <c r="L279" s="107">
        <v>6</v>
      </c>
      <c r="M279" s="51" t="s">
        <v>1761</v>
      </c>
    </row>
    <row r="280" spans="1:13" x14ac:dyDescent="0.25">
      <c r="A280" s="107">
        <v>94</v>
      </c>
      <c r="B280" s="107" t="s">
        <v>1290</v>
      </c>
      <c r="C280" s="107" t="s">
        <v>1368</v>
      </c>
      <c r="D280" s="107">
        <v>5</v>
      </c>
      <c r="E280" s="108" t="s">
        <v>1658</v>
      </c>
      <c r="F280" s="108">
        <v>12</v>
      </c>
      <c r="G280" s="108" t="s">
        <v>1414</v>
      </c>
      <c r="H280" s="107" t="s">
        <v>1368</v>
      </c>
      <c r="I280" s="107"/>
      <c r="J280" s="107" t="s">
        <v>1209</v>
      </c>
      <c r="K280" s="107" t="s">
        <v>1197</v>
      </c>
      <c r="L280" s="107">
        <v>8</v>
      </c>
      <c r="M280" s="51" t="s">
        <v>1775</v>
      </c>
    </row>
    <row r="281" spans="1:13" x14ac:dyDescent="0.25">
      <c r="A281" s="107">
        <v>46</v>
      </c>
      <c r="B281" s="107" t="s">
        <v>1214</v>
      </c>
      <c r="C281" s="107" t="s">
        <v>1369</v>
      </c>
      <c r="D281" s="107">
        <v>5</v>
      </c>
      <c r="E281" s="108" t="s">
        <v>1660</v>
      </c>
      <c r="F281" s="108" t="s">
        <v>1442</v>
      </c>
      <c r="G281" s="108">
        <v>17</v>
      </c>
      <c r="H281" s="107" t="s">
        <v>1369</v>
      </c>
      <c r="I281" s="107"/>
      <c r="J281" s="107" t="s">
        <v>1209</v>
      </c>
      <c r="K281" s="107" t="s">
        <v>1197</v>
      </c>
      <c r="L281" s="107">
        <v>6</v>
      </c>
      <c r="M281" s="51" t="s">
        <v>1761</v>
      </c>
    </row>
    <row r="282" spans="1:13" x14ac:dyDescent="0.25">
      <c r="A282" s="107">
        <v>166</v>
      </c>
      <c r="B282" s="107" t="s">
        <v>1222</v>
      </c>
      <c r="C282" s="107" t="s">
        <v>1689</v>
      </c>
      <c r="D282" s="107">
        <v>5</v>
      </c>
      <c r="E282" s="108">
        <v>1015</v>
      </c>
      <c r="F282" s="108">
        <v>23</v>
      </c>
      <c r="G282" s="108" t="s">
        <v>1473</v>
      </c>
      <c r="H282" s="107" t="s">
        <v>1689</v>
      </c>
      <c r="I282" s="107">
        <v>2</v>
      </c>
      <c r="J282" s="107" t="s">
        <v>1209</v>
      </c>
      <c r="K282" s="107" t="s">
        <v>1197</v>
      </c>
      <c r="L282" s="107">
        <v>6</v>
      </c>
      <c r="M282" s="51" t="s">
        <v>1764</v>
      </c>
    </row>
    <row r="283" spans="1:13" ht="22.5" x14ac:dyDescent="0.25">
      <c r="A283" s="107">
        <v>63</v>
      </c>
      <c r="B283" s="107" t="s">
        <v>1198</v>
      </c>
      <c r="C283" s="107" t="s">
        <v>1373</v>
      </c>
      <c r="D283" s="107">
        <v>5</v>
      </c>
      <c r="E283" s="108" t="s">
        <v>1661</v>
      </c>
      <c r="F283" s="108" t="s">
        <v>1482</v>
      </c>
      <c r="G283" s="108">
        <v>16</v>
      </c>
      <c r="H283" s="107" t="s">
        <v>1373</v>
      </c>
      <c r="I283" s="107"/>
      <c r="J283" s="107" t="s">
        <v>1209</v>
      </c>
      <c r="K283" s="107" t="s">
        <v>1197</v>
      </c>
      <c r="L283" s="107">
        <v>5</v>
      </c>
      <c r="M283" s="51" t="s">
        <v>1755</v>
      </c>
    </row>
    <row r="284" spans="1:13" ht="22.5" x14ac:dyDescent="0.25">
      <c r="A284" s="107">
        <v>72</v>
      </c>
      <c r="B284" s="107" t="s">
        <v>1347</v>
      </c>
      <c r="C284" s="107" t="s">
        <v>1374</v>
      </c>
      <c r="D284" s="107">
        <v>5</v>
      </c>
      <c r="E284" s="108" t="s">
        <v>1664</v>
      </c>
      <c r="F284" s="108" t="s">
        <v>1546</v>
      </c>
      <c r="G284" s="108" t="s">
        <v>1408</v>
      </c>
      <c r="H284" s="107" t="s">
        <v>1374</v>
      </c>
      <c r="I284" s="107"/>
      <c r="J284" s="107" t="s">
        <v>1209</v>
      </c>
      <c r="K284" s="107" t="s">
        <v>1197</v>
      </c>
      <c r="L284" s="107">
        <v>6</v>
      </c>
      <c r="M284" s="51" t="s">
        <v>1777</v>
      </c>
    </row>
    <row r="285" spans="1:13" ht="22.5" x14ac:dyDescent="0.25">
      <c r="A285" s="107">
        <v>109</v>
      </c>
      <c r="B285" s="107" t="s">
        <v>1277</v>
      </c>
      <c r="C285" s="107" t="s">
        <v>1375</v>
      </c>
      <c r="D285" s="107">
        <v>5</v>
      </c>
      <c r="E285" s="108">
        <v>1041</v>
      </c>
      <c r="F285" s="108">
        <v>15</v>
      </c>
      <c r="G285" s="108" t="s">
        <v>1542</v>
      </c>
      <c r="H285" s="107" t="s">
        <v>1375</v>
      </c>
      <c r="I285" s="107"/>
      <c r="J285" s="107" t="s">
        <v>1209</v>
      </c>
      <c r="K285" s="107" t="s">
        <v>1197</v>
      </c>
      <c r="L285" s="107">
        <v>5</v>
      </c>
      <c r="M285" s="51" t="s">
        <v>1772</v>
      </c>
    </row>
    <row r="286" spans="1:13" x14ac:dyDescent="0.25">
      <c r="A286" s="107">
        <v>85</v>
      </c>
      <c r="B286" s="107" t="s">
        <v>1219</v>
      </c>
      <c r="C286" s="107" t="s">
        <v>1376</v>
      </c>
      <c r="D286" s="107">
        <v>5</v>
      </c>
      <c r="E286" s="108" t="s">
        <v>1665</v>
      </c>
      <c r="F286" s="108">
        <v>10</v>
      </c>
      <c r="G286" s="108">
        <v>13</v>
      </c>
      <c r="H286" s="107" t="s">
        <v>1376</v>
      </c>
      <c r="I286" s="107"/>
      <c r="J286" s="107" t="s">
        <v>1209</v>
      </c>
      <c r="K286" s="107" t="s">
        <v>1197</v>
      </c>
      <c r="L286" s="107">
        <v>6</v>
      </c>
      <c r="M286" s="51" t="s">
        <v>1763</v>
      </c>
    </row>
    <row r="287" spans="1:13" x14ac:dyDescent="0.25">
      <c r="A287" s="107">
        <v>175</v>
      </c>
      <c r="B287" s="107" t="s">
        <v>1194</v>
      </c>
      <c r="C287" s="107" t="s">
        <v>1377</v>
      </c>
      <c r="D287" s="107">
        <v>5</v>
      </c>
      <c r="E287" s="108" t="s">
        <v>1690</v>
      </c>
      <c r="F287" s="108">
        <v>24</v>
      </c>
      <c r="G287" s="108" t="s">
        <v>1542</v>
      </c>
      <c r="H287" s="107" t="s">
        <v>1377</v>
      </c>
      <c r="I287" s="107">
        <v>2</v>
      </c>
      <c r="J287" s="107" t="s">
        <v>1209</v>
      </c>
      <c r="K287" s="107" t="s">
        <v>1197</v>
      </c>
      <c r="L287" s="107">
        <v>6</v>
      </c>
      <c r="M287" s="51" t="s">
        <v>1754</v>
      </c>
    </row>
    <row r="288" spans="1:13" x14ac:dyDescent="0.25">
      <c r="A288" s="107">
        <v>167</v>
      </c>
      <c r="B288" s="107" t="s">
        <v>1222</v>
      </c>
      <c r="C288" s="107" t="s">
        <v>1379</v>
      </c>
      <c r="D288" s="107">
        <v>5</v>
      </c>
      <c r="E288" s="108">
        <v>1013</v>
      </c>
      <c r="F288" s="108">
        <v>23</v>
      </c>
      <c r="G288" s="108" t="s">
        <v>1542</v>
      </c>
      <c r="H288" s="107" t="s">
        <v>1379</v>
      </c>
      <c r="I288" s="107"/>
      <c r="J288" s="107" t="s">
        <v>1209</v>
      </c>
      <c r="K288" s="107" t="s">
        <v>1197</v>
      </c>
      <c r="L288" s="107">
        <v>6</v>
      </c>
      <c r="M288" s="51" t="s">
        <v>1764</v>
      </c>
    </row>
    <row r="289" spans="1:16" ht="22.5" x14ac:dyDescent="0.25">
      <c r="A289" s="107">
        <v>101</v>
      </c>
      <c r="B289" s="107" t="s">
        <v>1284</v>
      </c>
      <c r="C289" s="107" t="s">
        <v>1383</v>
      </c>
      <c r="D289" s="107">
        <v>5</v>
      </c>
      <c r="E289" s="108">
        <v>1021</v>
      </c>
      <c r="F289" s="108">
        <v>14</v>
      </c>
      <c r="G289" s="108" t="s">
        <v>1414</v>
      </c>
      <c r="H289" s="107" t="s">
        <v>1383</v>
      </c>
      <c r="I289" s="107">
        <v>3</v>
      </c>
      <c r="J289" s="107" t="s">
        <v>1209</v>
      </c>
      <c r="K289" s="107" t="s">
        <v>1197</v>
      </c>
      <c r="L289" s="107">
        <v>6</v>
      </c>
      <c r="M289" s="51" t="s">
        <v>1773</v>
      </c>
    </row>
    <row r="299" spans="1:16" ht="23.25" x14ac:dyDescent="0.35">
      <c r="A299" s="154" t="s">
        <v>1808</v>
      </c>
    </row>
    <row r="300" spans="1:16" ht="39" x14ac:dyDescent="0.25">
      <c r="A300" s="101">
        <v>2</v>
      </c>
      <c r="B300" s="102" t="s">
        <v>1182</v>
      </c>
      <c r="C300" s="101" t="s">
        <v>1191</v>
      </c>
      <c r="D300" s="101" t="s">
        <v>1187</v>
      </c>
      <c r="E300" s="103" t="s">
        <v>1188</v>
      </c>
      <c r="F300" s="103" t="s">
        <v>1189</v>
      </c>
      <c r="G300" s="103" t="s">
        <v>1190</v>
      </c>
      <c r="H300" s="101" t="s">
        <v>1191</v>
      </c>
      <c r="I300" s="101" t="s">
        <v>1644</v>
      </c>
      <c r="J300" s="101" t="s">
        <v>1192</v>
      </c>
      <c r="K300" s="101" t="s">
        <v>1193</v>
      </c>
      <c r="L300" s="102" t="s">
        <v>1186</v>
      </c>
      <c r="M300" s="104" t="s">
        <v>1645</v>
      </c>
      <c r="N300" s="105" t="s">
        <v>1646</v>
      </c>
      <c r="O300" s="106" t="s">
        <v>1647</v>
      </c>
      <c r="P300" s="106" t="s">
        <v>1648</v>
      </c>
    </row>
    <row r="301" spans="1:16" x14ac:dyDescent="0.25">
      <c r="A301" s="107">
        <v>168</v>
      </c>
      <c r="B301" s="107" t="s">
        <v>1194</v>
      </c>
      <c r="C301" s="107" t="s">
        <v>1195</v>
      </c>
      <c r="D301" s="107">
        <v>4</v>
      </c>
      <c r="E301" s="108" t="s">
        <v>1662</v>
      </c>
      <c r="F301" s="108">
        <v>24</v>
      </c>
      <c r="G301" s="108" t="s">
        <v>1397</v>
      </c>
      <c r="H301" s="107" t="s">
        <v>1195</v>
      </c>
      <c r="I301" s="107"/>
      <c r="J301" s="107" t="s">
        <v>1196</v>
      </c>
      <c r="K301" s="107" t="s">
        <v>1197</v>
      </c>
      <c r="L301" s="107">
        <v>5</v>
      </c>
      <c r="M301" s="51" t="s">
        <v>1754</v>
      </c>
    </row>
    <row r="302" spans="1:16" x14ac:dyDescent="0.25">
      <c r="A302" s="107">
        <v>48</v>
      </c>
      <c r="B302" s="107" t="s">
        <v>1198</v>
      </c>
      <c r="C302" s="107" t="s">
        <v>1199</v>
      </c>
      <c r="D302" s="107">
        <v>4</v>
      </c>
      <c r="E302" s="108" t="s">
        <v>1661</v>
      </c>
      <c r="F302" s="108" t="s">
        <v>1482</v>
      </c>
      <c r="G302" s="108" t="s">
        <v>1397</v>
      </c>
      <c r="H302" s="107" t="s">
        <v>1199</v>
      </c>
      <c r="I302" s="107"/>
      <c r="J302" s="107" t="s">
        <v>1196</v>
      </c>
      <c r="K302" s="107" t="s">
        <v>1197</v>
      </c>
      <c r="L302" s="107">
        <v>4</v>
      </c>
      <c r="M302" s="51" t="s">
        <v>1755</v>
      </c>
    </row>
    <row r="303" spans="1:16" x14ac:dyDescent="0.25">
      <c r="A303" s="187" t="s">
        <v>1830</v>
      </c>
      <c r="B303" s="187" t="s">
        <v>1203</v>
      </c>
      <c r="C303" s="187" t="s">
        <v>1829</v>
      </c>
      <c r="D303" s="187">
        <v>4</v>
      </c>
      <c r="E303" s="188" t="s">
        <v>1642</v>
      </c>
      <c r="F303" s="188" t="s">
        <v>1417</v>
      </c>
      <c r="G303" s="188">
        <v>12</v>
      </c>
      <c r="H303" s="187" t="s">
        <v>1829</v>
      </c>
      <c r="I303" s="187"/>
      <c r="J303" s="187" t="s">
        <v>1196</v>
      </c>
      <c r="K303" s="187" t="s">
        <v>1197</v>
      </c>
      <c r="L303" s="187">
        <v>4</v>
      </c>
      <c r="M303" s="189" t="s">
        <v>1756</v>
      </c>
    </row>
    <row r="304" spans="1:16" x14ac:dyDescent="0.25">
      <c r="A304" s="107">
        <v>68</v>
      </c>
      <c r="B304" s="107" t="s">
        <v>1204</v>
      </c>
      <c r="C304" s="107" t="s">
        <v>1205</v>
      </c>
      <c r="D304" s="107">
        <v>4</v>
      </c>
      <c r="E304" s="108" t="s">
        <v>1662</v>
      </c>
      <c r="F304" s="108" t="s">
        <v>1542</v>
      </c>
      <c r="G304" s="108" t="s">
        <v>1397</v>
      </c>
      <c r="H304" s="107" t="s">
        <v>1205</v>
      </c>
      <c r="I304" s="107"/>
      <c r="J304" s="107" t="s">
        <v>1196</v>
      </c>
      <c r="K304" s="107" t="s">
        <v>1197</v>
      </c>
      <c r="L304" s="107">
        <v>4</v>
      </c>
      <c r="M304" s="51" t="s">
        <v>1758</v>
      </c>
    </row>
    <row r="305" spans="1:13" ht="17.649999999999999" customHeight="1" x14ac:dyDescent="0.25">
      <c r="A305" s="107">
        <v>137</v>
      </c>
      <c r="B305" s="107" t="s">
        <v>1200</v>
      </c>
      <c r="C305" s="107" t="s">
        <v>1206</v>
      </c>
      <c r="D305" s="107">
        <v>4</v>
      </c>
      <c r="E305" s="108" t="s">
        <v>1665</v>
      </c>
      <c r="F305" s="108">
        <v>19</v>
      </c>
      <c r="G305" s="108" t="s">
        <v>1408</v>
      </c>
      <c r="H305" s="107" t="s">
        <v>1206</v>
      </c>
      <c r="I305" s="107"/>
      <c r="J305" s="107" t="s">
        <v>1196</v>
      </c>
      <c r="K305" s="107" t="s">
        <v>1197</v>
      </c>
      <c r="L305" s="107">
        <v>4</v>
      </c>
      <c r="M305" s="51" t="s">
        <v>1757</v>
      </c>
    </row>
    <row r="306" spans="1:13" x14ac:dyDescent="0.25">
      <c r="A306" s="107">
        <v>49</v>
      </c>
      <c r="B306" s="107" t="s">
        <v>1198</v>
      </c>
      <c r="C306" s="107" t="s">
        <v>1210</v>
      </c>
      <c r="D306" s="107">
        <v>4</v>
      </c>
      <c r="E306" s="108" t="s">
        <v>1661</v>
      </c>
      <c r="F306" s="108" t="s">
        <v>1482</v>
      </c>
      <c r="G306" s="108" t="s">
        <v>1408</v>
      </c>
      <c r="H306" s="107" t="s">
        <v>1210</v>
      </c>
      <c r="I306" s="107"/>
      <c r="J306" s="107" t="s">
        <v>1196</v>
      </c>
      <c r="K306" s="107" t="s">
        <v>1197</v>
      </c>
      <c r="L306" s="107">
        <v>4</v>
      </c>
      <c r="M306" s="51" t="s">
        <v>1755</v>
      </c>
    </row>
    <row r="307" spans="1:13" x14ac:dyDescent="0.25">
      <c r="A307" s="107">
        <v>4</v>
      </c>
      <c r="B307" s="107" t="s">
        <v>1211</v>
      </c>
      <c r="C307" s="107" t="s">
        <v>1213</v>
      </c>
      <c r="D307" s="107">
        <v>4</v>
      </c>
      <c r="E307" s="108" t="s">
        <v>1649</v>
      </c>
      <c r="F307" s="108" t="s">
        <v>1397</v>
      </c>
      <c r="G307" s="108" t="s">
        <v>1408</v>
      </c>
      <c r="H307" s="107" t="s">
        <v>1213</v>
      </c>
      <c r="I307" s="107"/>
      <c r="J307" s="107" t="s">
        <v>1196</v>
      </c>
      <c r="K307" s="107" t="s">
        <v>1197</v>
      </c>
      <c r="L307" s="107">
        <v>5</v>
      </c>
      <c r="M307" s="51" t="s">
        <v>1760</v>
      </c>
    </row>
    <row r="308" spans="1:13" x14ac:dyDescent="0.25">
      <c r="A308" s="107">
        <v>110</v>
      </c>
      <c r="B308" s="107" t="s">
        <v>1216</v>
      </c>
      <c r="C308" s="107" t="s">
        <v>1217</v>
      </c>
      <c r="D308" s="107">
        <v>4</v>
      </c>
      <c r="E308" s="108" t="s">
        <v>1663</v>
      </c>
      <c r="F308" s="108">
        <v>16</v>
      </c>
      <c r="G308" s="108" t="s">
        <v>1397</v>
      </c>
      <c r="H308" s="107" t="s">
        <v>1217</v>
      </c>
      <c r="I308" s="107">
        <v>3</v>
      </c>
      <c r="J308" s="107" t="s">
        <v>1196</v>
      </c>
      <c r="K308" s="107" t="s">
        <v>1197</v>
      </c>
      <c r="L308" s="107">
        <v>4</v>
      </c>
      <c r="M308" s="51" t="s">
        <v>1762</v>
      </c>
    </row>
    <row r="309" spans="1:13" x14ac:dyDescent="0.25">
      <c r="A309" s="107">
        <v>50</v>
      </c>
      <c r="B309" s="107" t="s">
        <v>1198</v>
      </c>
      <c r="C309" s="107" t="s">
        <v>1218</v>
      </c>
      <c r="D309" s="107">
        <v>4</v>
      </c>
      <c r="E309" s="108" t="s">
        <v>1661</v>
      </c>
      <c r="F309" s="108" t="s">
        <v>1482</v>
      </c>
      <c r="G309" s="108" t="s">
        <v>1417</v>
      </c>
      <c r="H309" s="107" t="s">
        <v>1218</v>
      </c>
      <c r="I309" s="107"/>
      <c r="J309" s="107" t="s">
        <v>1196</v>
      </c>
      <c r="K309" s="107" t="s">
        <v>1197</v>
      </c>
      <c r="L309" s="107">
        <v>4</v>
      </c>
      <c r="M309" s="51" t="s">
        <v>1755</v>
      </c>
    </row>
    <row r="310" spans="1:13" x14ac:dyDescent="0.25">
      <c r="A310" s="107">
        <v>73</v>
      </c>
      <c r="B310" s="107" t="s">
        <v>1219</v>
      </c>
      <c r="C310" s="107" t="s">
        <v>1220</v>
      </c>
      <c r="D310" s="107">
        <v>4</v>
      </c>
      <c r="E310" s="108" t="s">
        <v>1651</v>
      </c>
      <c r="F310" s="108">
        <v>10</v>
      </c>
      <c r="G310" s="108" t="s">
        <v>1397</v>
      </c>
      <c r="H310" s="107" t="s">
        <v>1220</v>
      </c>
      <c r="I310" s="107"/>
      <c r="J310" s="107" t="s">
        <v>1221</v>
      </c>
      <c r="K310" s="107" t="s">
        <v>1196</v>
      </c>
      <c r="L310" s="107">
        <v>6</v>
      </c>
      <c r="M310" s="51" t="s">
        <v>1763</v>
      </c>
    </row>
    <row r="311" spans="1:13" x14ac:dyDescent="0.25">
      <c r="A311" s="107">
        <v>160</v>
      </c>
      <c r="B311" s="107" t="s">
        <v>1222</v>
      </c>
      <c r="C311" s="107" t="s">
        <v>1223</v>
      </c>
      <c r="D311" s="107">
        <v>4</v>
      </c>
      <c r="E311" s="108">
        <v>1013</v>
      </c>
      <c r="F311" s="108">
        <v>23</v>
      </c>
      <c r="G311" s="108" t="s">
        <v>1397</v>
      </c>
      <c r="H311" s="107" t="s">
        <v>1223</v>
      </c>
      <c r="I311" s="107"/>
      <c r="J311" s="107" t="s">
        <v>1196</v>
      </c>
      <c r="K311" s="107" t="s">
        <v>1197</v>
      </c>
      <c r="L311" s="107">
        <v>5</v>
      </c>
      <c r="M311" s="51" t="s">
        <v>1764</v>
      </c>
    </row>
    <row r="312" spans="1:13" x14ac:dyDescent="0.25">
      <c r="A312" s="107">
        <v>112</v>
      </c>
      <c r="B312" s="107" t="s">
        <v>1216</v>
      </c>
      <c r="C312" s="107" t="s">
        <v>1673</v>
      </c>
      <c r="D312" s="107">
        <v>4</v>
      </c>
      <c r="E312" s="108" t="s">
        <v>1663</v>
      </c>
      <c r="F312" s="108">
        <v>16</v>
      </c>
      <c r="G312" s="108" t="s">
        <v>1417</v>
      </c>
      <c r="H312" s="107" t="s">
        <v>1673</v>
      </c>
      <c r="I312" s="107">
        <v>2</v>
      </c>
      <c r="J312" s="107" t="s">
        <v>1196</v>
      </c>
      <c r="K312" s="107" t="s">
        <v>1197</v>
      </c>
      <c r="L312" s="107">
        <v>4</v>
      </c>
      <c r="M312" s="51" t="s">
        <v>1762</v>
      </c>
    </row>
    <row r="313" spans="1:13" x14ac:dyDescent="0.25">
      <c r="A313" s="107">
        <v>31</v>
      </c>
      <c r="B313" s="107" t="s">
        <v>1214</v>
      </c>
      <c r="C313" s="107" t="s">
        <v>1227</v>
      </c>
      <c r="D313" s="107">
        <v>4</v>
      </c>
      <c r="E313" s="108" t="s">
        <v>1660</v>
      </c>
      <c r="F313" s="108" t="s">
        <v>1442</v>
      </c>
      <c r="G313" s="108" t="s">
        <v>1408</v>
      </c>
      <c r="H313" s="107" t="s">
        <v>1227</v>
      </c>
      <c r="I313" s="107"/>
      <c r="J313" s="107" t="s">
        <v>1196</v>
      </c>
      <c r="K313" s="107" t="s">
        <v>1197</v>
      </c>
      <c r="L313" s="107">
        <v>4</v>
      </c>
      <c r="M313" s="51" t="s">
        <v>1761</v>
      </c>
    </row>
    <row r="314" spans="1:13" ht="22.5" x14ac:dyDescent="0.25">
      <c r="A314" s="107">
        <v>24</v>
      </c>
      <c r="B314" s="107" t="s">
        <v>1207</v>
      </c>
      <c r="C314" s="107" t="s">
        <v>1230</v>
      </c>
      <c r="D314" s="107">
        <v>4</v>
      </c>
      <c r="E314" s="108" t="s">
        <v>1659</v>
      </c>
      <c r="F314" s="108" t="s">
        <v>1414</v>
      </c>
      <c r="G314" s="108" t="s">
        <v>1408</v>
      </c>
      <c r="H314" s="107" t="s">
        <v>1230</v>
      </c>
      <c r="I314" s="107"/>
      <c r="J314" s="107" t="s">
        <v>1196</v>
      </c>
      <c r="K314" s="107" t="s">
        <v>1197</v>
      </c>
      <c r="L314" s="107">
        <v>5</v>
      </c>
      <c r="M314" s="51" t="s">
        <v>1759</v>
      </c>
    </row>
    <row r="315" spans="1:13" x14ac:dyDescent="0.25">
      <c r="A315" s="107">
        <v>34</v>
      </c>
      <c r="B315" s="107" t="s">
        <v>1214</v>
      </c>
      <c r="C315" s="107" t="s">
        <v>1234</v>
      </c>
      <c r="D315" s="107">
        <v>4</v>
      </c>
      <c r="E315" s="108" t="s">
        <v>1660</v>
      </c>
      <c r="F315" s="108" t="s">
        <v>1442</v>
      </c>
      <c r="G315" s="108" t="s">
        <v>1442</v>
      </c>
      <c r="H315" s="107" t="s">
        <v>1234</v>
      </c>
      <c r="I315" s="107"/>
      <c r="J315" s="107" t="s">
        <v>1196</v>
      </c>
      <c r="K315" s="107" t="s">
        <v>1197</v>
      </c>
      <c r="L315" s="107">
        <v>4</v>
      </c>
      <c r="M315" s="51" t="s">
        <v>1761</v>
      </c>
    </row>
    <row r="316" spans="1:13" ht="22.5" x14ac:dyDescent="0.25">
      <c r="A316" s="107">
        <v>74</v>
      </c>
      <c r="B316" s="107" t="s">
        <v>1219</v>
      </c>
      <c r="C316" s="107" t="s">
        <v>1235</v>
      </c>
      <c r="D316" s="107">
        <v>4</v>
      </c>
      <c r="E316" s="108" t="s">
        <v>1651</v>
      </c>
      <c r="F316" s="108">
        <v>10</v>
      </c>
      <c r="G316" s="108" t="s">
        <v>1408</v>
      </c>
      <c r="H316" s="107" t="s">
        <v>1235</v>
      </c>
      <c r="I316" s="107"/>
      <c r="J316" s="107" t="s">
        <v>1196</v>
      </c>
      <c r="K316" s="107" t="s">
        <v>1197</v>
      </c>
      <c r="L316" s="107">
        <v>4</v>
      </c>
      <c r="M316" s="51" t="s">
        <v>1763</v>
      </c>
    </row>
    <row r="317" spans="1:13" x14ac:dyDescent="0.25">
      <c r="A317" s="107">
        <v>75</v>
      </c>
      <c r="B317" s="107" t="s">
        <v>1219</v>
      </c>
      <c r="C317" s="107" t="s">
        <v>1236</v>
      </c>
      <c r="D317" s="107">
        <v>4</v>
      </c>
      <c r="E317" s="108" t="s">
        <v>1661</v>
      </c>
      <c r="F317" s="108">
        <v>10</v>
      </c>
      <c r="G317" s="108" t="s">
        <v>1417</v>
      </c>
      <c r="H317" s="107" t="s">
        <v>1236</v>
      </c>
      <c r="I317" s="107"/>
      <c r="J317" s="107" t="s">
        <v>1196</v>
      </c>
      <c r="K317" s="107" t="s">
        <v>1197</v>
      </c>
      <c r="L317" s="107">
        <v>4</v>
      </c>
      <c r="M317" s="51" t="s">
        <v>1763</v>
      </c>
    </row>
    <row r="318" spans="1:13" x14ac:dyDescent="0.25">
      <c r="A318" s="107">
        <v>51</v>
      </c>
      <c r="B318" s="107" t="s">
        <v>1198</v>
      </c>
      <c r="C318" s="107" t="s">
        <v>1239</v>
      </c>
      <c r="D318" s="107">
        <v>4</v>
      </c>
      <c r="E318" s="108" t="s">
        <v>1661</v>
      </c>
      <c r="F318" s="108" t="s">
        <v>1482</v>
      </c>
      <c r="G318" s="108" t="s">
        <v>1414</v>
      </c>
      <c r="H318" s="107" t="s">
        <v>1239</v>
      </c>
      <c r="I318" s="107"/>
      <c r="J318" s="107" t="s">
        <v>1196</v>
      </c>
      <c r="K318" s="107" t="s">
        <v>1197</v>
      </c>
      <c r="L318" s="107">
        <v>4</v>
      </c>
      <c r="M318" s="51" t="s">
        <v>1755</v>
      </c>
    </row>
    <row r="319" spans="1:13" x14ac:dyDescent="0.25">
      <c r="A319" s="107">
        <v>124</v>
      </c>
      <c r="B319" s="107" t="s">
        <v>1240</v>
      </c>
      <c r="C319" s="107" t="s">
        <v>1242</v>
      </c>
      <c r="D319" s="107">
        <v>4</v>
      </c>
      <c r="E319" s="108" t="s">
        <v>1680</v>
      </c>
      <c r="F319" s="108">
        <v>17</v>
      </c>
      <c r="G319" s="108" t="s">
        <v>1397</v>
      </c>
      <c r="H319" s="107" t="s">
        <v>1242</v>
      </c>
      <c r="I319" s="107"/>
      <c r="J319" s="107" t="s">
        <v>1196</v>
      </c>
      <c r="K319" s="107" t="s">
        <v>1197</v>
      </c>
      <c r="L319" s="107">
        <v>4</v>
      </c>
      <c r="M319" s="51" t="s">
        <v>1766</v>
      </c>
    </row>
    <row r="320" spans="1:13" ht="22.5" x14ac:dyDescent="0.25">
      <c r="A320" s="107">
        <v>36</v>
      </c>
      <c r="B320" s="107" t="s">
        <v>1214</v>
      </c>
      <c r="C320" s="107" t="s">
        <v>1244</v>
      </c>
      <c r="D320" s="107">
        <v>4</v>
      </c>
      <c r="E320" s="108" t="s">
        <v>1660</v>
      </c>
      <c r="F320" s="108" t="s">
        <v>1442</v>
      </c>
      <c r="G320" s="108" t="s">
        <v>1473</v>
      </c>
      <c r="H320" s="107" t="s">
        <v>1244</v>
      </c>
      <c r="I320" s="107"/>
      <c r="J320" s="107" t="s">
        <v>1196</v>
      </c>
      <c r="K320" s="107" t="s">
        <v>1197</v>
      </c>
      <c r="L320" s="107">
        <v>4</v>
      </c>
      <c r="M320" s="51" t="s">
        <v>1761</v>
      </c>
    </row>
    <row r="321" spans="1:13" x14ac:dyDescent="0.25">
      <c r="A321" s="107">
        <v>5</v>
      </c>
      <c r="B321" s="107" t="s">
        <v>1211</v>
      </c>
      <c r="C321" s="107" t="s">
        <v>1251</v>
      </c>
      <c r="D321" s="107">
        <v>4</v>
      </c>
      <c r="E321" s="108" t="s">
        <v>1649</v>
      </c>
      <c r="F321" s="108" t="s">
        <v>1397</v>
      </c>
      <c r="G321" s="108" t="s">
        <v>1417</v>
      </c>
      <c r="H321" s="107" t="s">
        <v>1251</v>
      </c>
      <c r="I321" s="107"/>
      <c r="J321" s="107" t="s">
        <v>1196</v>
      </c>
      <c r="K321" s="107" t="s">
        <v>1197</v>
      </c>
      <c r="L321" s="107">
        <v>5</v>
      </c>
      <c r="M321" s="51" t="s">
        <v>1760</v>
      </c>
    </row>
    <row r="322" spans="1:13" ht="22.5" x14ac:dyDescent="0.25">
      <c r="A322" s="107">
        <v>138</v>
      </c>
      <c r="B322" s="107" t="s">
        <v>1200</v>
      </c>
      <c r="C322" s="107" t="s">
        <v>1252</v>
      </c>
      <c r="D322" s="107">
        <v>4</v>
      </c>
      <c r="E322" s="108" t="s">
        <v>1651</v>
      </c>
      <c r="F322" s="108">
        <v>19</v>
      </c>
      <c r="G322" s="108" t="s">
        <v>1417</v>
      </c>
      <c r="H322" s="107" t="s">
        <v>1252</v>
      </c>
      <c r="I322" s="107"/>
      <c r="J322" s="107" t="s">
        <v>1196</v>
      </c>
      <c r="K322" s="107" t="s">
        <v>1197</v>
      </c>
      <c r="L322" s="107">
        <v>4</v>
      </c>
      <c r="M322" s="51" t="s">
        <v>1757</v>
      </c>
    </row>
    <row r="323" spans="1:13" x14ac:dyDescent="0.25">
      <c r="A323" s="107">
        <v>52</v>
      </c>
      <c r="B323" s="107" t="s">
        <v>1198</v>
      </c>
      <c r="C323" s="107" t="s">
        <v>1253</v>
      </c>
      <c r="D323" s="107">
        <v>4</v>
      </c>
      <c r="E323" s="108" t="s">
        <v>1661</v>
      </c>
      <c r="F323" s="108" t="s">
        <v>1482</v>
      </c>
      <c r="G323" s="108" t="s">
        <v>1442</v>
      </c>
      <c r="H323" s="107" t="s">
        <v>1253</v>
      </c>
      <c r="I323" s="107"/>
      <c r="J323" s="107" t="s">
        <v>1196</v>
      </c>
      <c r="K323" s="107" t="s">
        <v>1197</v>
      </c>
      <c r="L323" s="107">
        <v>4</v>
      </c>
      <c r="M323" s="51" t="s">
        <v>1755</v>
      </c>
    </row>
    <row r="324" spans="1:13" x14ac:dyDescent="0.25">
      <c r="A324" s="107">
        <v>76</v>
      </c>
      <c r="B324" s="107" t="s">
        <v>1219</v>
      </c>
      <c r="C324" s="107" t="s">
        <v>1254</v>
      </c>
      <c r="D324" s="107">
        <v>4</v>
      </c>
      <c r="E324" s="108" t="s">
        <v>1651</v>
      </c>
      <c r="F324" s="108">
        <v>10</v>
      </c>
      <c r="G324" s="108" t="s">
        <v>1414</v>
      </c>
      <c r="H324" s="107" t="s">
        <v>1254</v>
      </c>
      <c r="I324" s="107"/>
      <c r="J324" s="107" t="s">
        <v>1196</v>
      </c>
      <c r="K324" s="107" t="s">
        <v>1197</v>
      </c>
      <c r="L324" s="107">
        <v>5</v>
      </c>
      <c r="M324" s="51" t="s">
        <v>1763</v>
      </c>
    </row>
    <row r="325" spans="1:13" x14ac:dyDescent="0.25">
      <c r="A325" s="107">
        <v>6</v>
      </c>
      <c r="B325" s="107" t="s">
        <v>1211</v>
      </c>
      <c r="C325" s="107" t="s">
        <v>1650</v>
      </c>
      <c r="D325" s="107">
        <v>4</v>
      </c>
      <c r="E325" s="108" t="s">
        <v>1649</v>
      </c>
      <c r="F325" s="108" t="s">
        <v>1397</v>
      </c>
      <c r="G325" s="108" t="s">
        <v>1414</v>
      </c>
      <c r="H325" s="107" t="s">
        <v>1650</v>
      </c>
      <c r="I325" s="107"/>
      <c r="J325" s="107" t="s">
        <v>1196</v>
      </c>
      <c r="K325" s="107" t="s">
        <v>1197</v>
      </c>
      <c r="L325" s="107">
        <v>5</v>
      </c>
      <c r="M325" s="51" t="s">
        <v>1760</v>
      </c>
    </row>
    <row r="326" spans="1:13" x14ac:dyDescent="0.25">
      <c r="A326" s="107">
        <v>127</v>
      </c>
      <c r="B326" s="107" t="s">
        <v>1240</v>
      </c>
      <c r="C326" s="107" t="s">
        <v>1264</v>
      </c>
      <c r="D326" s="107">
        <v>4</v>
      </c>
      <c r="E326" s="108" t="s">
        <v>1682</v>
      </c>
      <c r="F326" s="108">
        <v>17</v>
      </c>
      <c r="G326" s="108" t="s">
        <v>1414</v>
      </c>
      <c r="H326" s="107" t="s">
        <v>1264</v>
      </c>
      <c r="I326" s="107">
        <v>3</v>
      </c>
      <c r="J326" s="107" t="s">
        <v>1196</v>
      </c>
      <c r="K326" s="107" t="s">
        <v>1197</v>
      </c>
      <c r="L326" s="107">
        <v>4</v>
      </c>
      <c r="M326" s="51" t="s">
        <v>1766</v>
      </c>
    </row>
    <row r="327" spans="1:13" x14ac:dyDescent="0.25">
      <c r="A327" s="107">
        <v>79</v>
      </c>
      <c r="B327" s="107" t="s">
        <v>1219</v>
      </c>
      <c r="C327" s="107" t="s">
        <v>1267</v>
      </c>
      <c r="D327" s="107">
        <v>4</v>
      </c>
      <c r="E327" s="108" t="s">
        <v>1651</v>
      </c>
      <c r="F327" s="108">
        <v>10</v>
      </c>
      <c r="G327" s="108" t="s">
        <v>1473</v>
      </c>
      <c r="H327" s="107" t="s">
        <v>1267</v>
      </c>
      <c r="I327" s="107"/>
      <c r="J327" s="107" t="s">
        <v>1196</v>
      </c>
      <c r="K327" s="107" t="s">
        <v>1197</v>
      </c>
      <c r="L327" s="107">
        <v>5</v>
      </c>
      <c r="M327" s="51" t="s">
        <v>1763</v>
      </c>
    </row>
    <row r="328" spans="1:13" ht="22.5" x14ac:dyDescent="0.25">
      <c r="A328" s="107">
        <v>140</v>
      </c>
      <c r="B328" s="107" t="s">
        <v>1200</v>
      </c>
      <c r="C328" s="107" t="s">
        <v>1268</v>
      </c>
      <c r="D328" s="107">
        <v>4</v>
      </c>
      <c r="E328" s="108" t="s">
        <v>1665</v>
      </c>
      <c r="F328" s="108">
        <v>19</v>
      </c>
      <c r="G328" s="108" t="s">
        <v>1442</v>
      </c>
      <c r="H328" s="107" t="s">
        <v>1268</v>
      </c>
      <c r="I328" s="107">
        <v>3</v>
      </c>
      <c r="J328" s="107" t="s">
        <v>1196</v>
      </c>
      <c r="K328" s="107" t="s">
        <v>1197</v>
      </c>
      <c r="L328" s="107">
        <v>5</v>
      </c>
      <c r="M328" s="51" t="s">
        <v>1757</v>
      </c>
    </row>
    <row r="329" spans="1:13" ht="22.5" x14ac:dyDescent="0.25">
      <c r="A329" s="107">
        <v>141</v>
      </c>
      <c r="B329" s="107" t="s">
        <v>1200</v>
      </c>
      <c r="C329" s="107" t="s">
        <v>1273</v>
      </c>
      <c r="D329" s="107">
        <v>4</v>
      </c>
      <c r="E329" s="108" t="s">
        <v>1651</v>
      </c>
      <c r="F329" s="108">
        <v>19</v>
      </c>
      <c r="G329" s="108" t="s">
        <v>1482</v>
      </c>
      <c r="H329" s="107" t="s">
        <v>1273</v>
      </c>
      <c r="I329" s="107"/>
      <c r="J329" s="107" t="s">
        <v>1196</v>
      </c>
      <c r="K329" s="107" t="s">
        <v>1197</v>
      </c>
      <c r="L329" s="107">
        <v>4</v>
      </c>
      <c r="M329" s="51" t="s">
        <v>1757</v>
      </c>
    </row>
    <row r="330" spans="1:13" x14ac:dyDescent="0.25">
      <c r="A330" s="107">
        <v>154</v>
      </c>
      <c r="B330" s="107" t="s">
        <v>1274</v>
      </c>
      <c r="C330" s="107" t="s">
        <v>1275</v>
      </c>
      <c r="D330" s="107">
        <v>4</v>
      </c>
      <c r="E330" s="108" t="s">
        <v>1684</v>
      </c>
      <c r="F330" s="108">
        <v>22</v>
      </c>
      <c r="G330" s="108" t="s">
        <v>1397</v>
      </c>
      <c r="H330" s="107" t="s">
        <v>1275</v>
      </c>
      <c r="I330" s="107"/>
      <c r="J330" s="107" t="s">
        <v>1196</v>
      </c>
      <c r="K330" s="107" t="s">
        <v>1197</v>
      </c>
      <c r="L330" s="107">
        <v>3</v>
      </c>
      <c r="M330" s="51" t="s">
        <v>1771</v>
      </c>
    </row>
    <row r="331" spans="1:13" x14ac:dyDescent="0.25">
      <c r="A331" s="107">
        <v>170</v>
      </c>
      <c r="B331" s="107" t="s">
        <v>1194</v>
      </c>
      <c r="C331" s="107" t="s">
        <v>1276</v>
      </c>
      <c r="D331" s="107">
        <v>4</v>
      </c>
      <c r="E331" s="108" t="s">
        <v>1690</v>
      </c>
      <c r="F331" s="108">
        <v>24</v>
      </c>
      <c r="G331" s="108" t="s">
        <v>1417</v>
      </c>
      <c r="H331" s="107" t="s">
        <v>1276</v>
      </c>
      <c r="I331" s="107"/>
      <c r="J331" s="107" t="s">
        <v>1196</v>
      </c>
      <c r="K331" s="107" t="s">
        <v>1197</v>
      </c>
      <c r="L331" s="107">
        <v>5</v>
      </c>
      <c r="M331" s="51" t="s">
        <v>1754</v>
      </c>
    </row>
    <row r="332" spans="1:13" x14ac:dyDescent="0.25">
      <c r="A332" s="107">
        <v>80</v>
      </c>
      <c r="B332" s="107" t="s">
        <v>1219</v>
      </c>
      <c r="C332" s="107" t="s">
        <v>1280</v>
      </c>
      <c r="D332" s="107">
        <v>4</v>
      </c>
      <c r="E332" s="108" t="s">
        <v>1651</v>
      </c>
      <c r="F332" s="108">
        <v>10</v>
      </c>
      <c r="G332" s="108" t="s">
        <v>1542</v>
      </c>
      <c r="H332" s="107" t="s">
        <v>1280</v>
      </c>
      <c r="I332" s="107"/>
      <c r="J332" s="107" t="s">
        <v>1196</v>
      </c>
      <c r="K332" s="107" t="s">
        <v>1197</v>
      </c>
      <c r="L332" s="107">
        <v>4</v>
      </c>
      <c r="M332" s="51" t="s">
        <v>1763</v>
      </c>
    </row>
    <row r="333" spans="1:13" x14ac:dyDescent="0.25">
      <c r="A333" s="107">
        <v>37</v>
      </c>
      <c r="B333" s="107" t="s">
        <v>1214</v>
      </c>
      <c r="C333" s="107" t="s">
        <v>1281</v>
      </c>
      <c r="D333" s="107">
        <v>4</v>
      </c>
      <c r="E333" s="108" t="s">
        <v>1660</v>
      </c>
      <c r="F333" s="108" t="s">
        <v>1442</v>
      </c>
      <c r="G333" s="108" t="s">
        <v>1542</v>
      </c>
      <c r="H333" s="107" t="s">
        <v>1281</v>
      </c>
      <c r="I333" s="107"/>
      <c r="J333" s="107" t="s">
        <v>1196</v>
      </c>
      <c r="K333" s="107" t="s">
        <v>1197</v>
      </c>
      <c r="L333" s="107">
        <v>4</v>
      </c>
      <c r="M333" s="51" t="s">
        <v>1761</v>
      </c>
    </row>
    <row r="334" spans="1:13" ht="22.5" x14ac:dyDescent="0.25">
      <c r="A334" s="184" t="s">
        <v>1836</v>
      </c>
      <c r="B334" s="184" t="s">
        <v>1200</v>
      </c>
      <c r="C334" s="184" t="s">
        <v>1837</v>
      </c>
      <c r="D334" s="184">
        <v>4</v>
      </c>
      <c r="E334" s="185" t="s">
        <v>1665</v>
      </c>
      <c r="F334" s="185">
        <v>19</v>
      </c>
      <c r="G334" s="185">
        <v>14</v>
      </c>
      <c r="H334" s="184" t="s">
        <v>1837</v>
      </c>
      <c r="I334" s="184"/>
      <c r="J334" s="184" t="s">
        <v>1196</v>
      </c>
      <c r="K334" s="184" t="s">
        <v>1197</v>
      </c>
      <c r="L334" s="184">
        <v>4</v>
      </c>
      <c r="M334" s="186" t="s">
        <v>1757</v>
      </c>
    </row>
    <row r="335" spans="1:13" ht="22.5" x14ac:dyDescent="0.25">
      <c r="A335" s="107">
        <v>98</v>
      </c>
      <c r="B335" s="107" t="s">
        <v>1284</v>
      </c>
      <c r="C335" s="107" t="s">
        <v>1285</v>
      </c>
      <c r="D335" s="107">
        <v>4</v>
      </c>
      <c r="E335" s="108" t="s">
        <v>1671</v>
      </c>
      <c r="F335" s="108">
        <v>14</v>
      </c>
      <c r="G335" s="108" t="s">
        <v>1397</v>
      </c>
      <c r="H335" s="107" t="s">
        <v>1285</v>
      </c>
      <c r="I335" s="109"/>
      <c r="J335" s="107" t="s">
        <v>1196</v>
      </c>
      <c r="K335" s="107" t="s">
        <v>1197</v>
      </c>
      <c r="L335" s="107">
        <v>4</v>
      </c>
      <c r="M335" s="51" t="s">
        <v>1773</v>
      </c>
    </row>
    <row r="336" spans="1:13" x14ac:dyDescent="0.25">
      <c r="A336" s="107">
        <v>65</v>
      </c>
      <c r="B336" s="107" t="s">
        <v>1237</v>
      </c>
      <c r="C336" s="107" t="s">
        <v>1287</v>
      </c>
      <c r="D336" s="107">
        <v>4</v>
      </c>
      <c r="E336" s="108" t="s">
        <v>1661</v>
      </c>
      <c r="F336" s="108" t="s">
        <v>1473</v>
      </c>
      <c r="G336" s="108" t="s">
        <v>1408</v>
      </c>
      <c r="H336" s="107" t="s">
        <v>1287</v>
      </c>
      <c r="I336" s="107"/>
      <c r="J336" s="107" t="s">
        <v>1196</v>
      </c>
      <c r="K336" s="107" t="s">
        <v>1197</v>
      </c>
      <c r="L336" s="107">
        <v>5</v>
      </c>
      <c r="M336" s="51" t="s">
        <v>1765</v>
      </c>
    </row>
    <row r="337" spans="1:13" x14ac:dyDescent="0.25">
      <c r="A337" s="107">
        <v>81</v>
      </c>
      <c r="B337" s="107" t="s">
        <v>1219</v>
      </c>
      <c r="C337" s="107" t="s">
        <v>1293</v>
      </c>
      <c r="D337" s="107">
        <v>4</v>
      </c>
      <c r="E337" s="108" t="s">
        <v>1651</v>
      </c>
      <c r="F337" s="108">
        <v>10</v>
      </c>
      <c r="G337" s="108" t="s">
        <v>1546</v>
      </c>
      <c r="H337" s="107" t="s">
        <v>1293</v>
      </c>
      <c r="I337" s="107">
        <v>2</v>
      </c>
      <c r="J337" s="107" t="s">
        <v>1196</v>
      </c>
      <c r="K337" s="107" t="s">
        <v>1197</v>
      </c>
      <c r="L337" s="107">
        <v>5</v>
      </c>
      <c r="M337" s="51" t="s">
        <v>1763</v>
      </c>
    </row>
    <row r="338" spans="1:13" ht="22.5" x14ac:dyDescent="0.25">
      <c r="A338" s="107">
        <v>143</v>
      </c>
      <c r="B338" s="107" t="s">
        <v>1200</v>
      </c>
      <c r="C338" s="107" t="s">
        <v>1296</v>
      </c>
      <c r="D338" s="107">
        <v>4</v>
      </c>
      <c r="E338" s="108" t="s">
        <v>1665</v>
      </c>
      <c r="F338" s="108">
        <v>19</v>
      </c>
      <c r="G338" s="108" t="s">
        <v>1542</v>
      </c>
      <c r="H338" s="107" t="s">
        <v>1296</v>
      </c>
      <c r="I338" s="107"/>
      <c r="J338" s="107" t="s">
        <v>1196</v>
      </c>
      <c r="K338" s="107" t="s">
        <v>1197</v>
      </c>
      <c r="L338" s="107">
        <v>4</v>
      </c>
      <c r="M338" s="51" t="s">
        <v>1757</v>
      </c>
    </row>
    <row r="339" spans="1:13" ht="22.5" x14ac:dyDescent="0.25">
      <c r="A339" s="107">
        <v>145</v>
      </c>
      <c r="B339" s="107" t="s">
        <v>1200</v>
      </c>
      <c r="C339" s="107" t="s">
        <v>1298</v>
      </c>
      <c r="D339" s="107">
        <v>4</v>
      </c>
      <c r="E339" s="108" t="s">
        <v>1665</v>
      </c>
      <c r="F339" s="108">
        <v>19</v>
      </c>
      <c r="G339" s="108">
        <v>10</v>
      </c>
      <c r="H339" s="107" t="s">
        <v>1298</v>
      </c>
      <c r="I339" s="107"/>
      <c r="J339" s="107" t="s">
        <v>1196</v>
      </c>
      <c r="K339" s="107" t="s">
        <v>1197</v>
      </c>
      <c r="L339" s="107">
        <v>6</v>
      </c>
      <c r="M339" s="51" t="s">
        <v>1757</v>
      </c>
    </row>
    <row r="340" spans="1:13" ht="22.5" x14ac:dyDescent="0.25">
      <c r="A340" s="107">
        <v>146</v>
      </c>
      <c r="B340" s="107" t="s">
        <v>1200</v>
      </c>
      <c r="C340" s="107" t="s">
        <v>1299</v>
      </c>
      <c r="D340" s="107">
        <v>4</v>
      </c>
      <c r="E340" s="108" t="s">
        <v>1665</v>
      </c>
      <c r="F340" s="108">
        <v>19</v>
      </c>
      <c r="G340" s="108">
        <v>11</v>
      </c>
      <c r="H340" s="107" t="s">
        <v>1299</v>
      </c>
      <c r="I340" s="107"/>
      <c r="J340" s="107" t="s">
        <v>1196</v>
      </c>
      <c r="K340" s="107" t="s">
        <v>1197</v>
      </c>
      <c r="L340" s="107">
        <v>4</v>
      </c>
      <c r="M340" s="51" t="s">
        <v>1757</v>
      </c>
    </row>
    <row r="341" spans="1:13" x14ac:dyDescent="0.25">
      <c r="A341" s="107">
        <v>70</v>
      </c>
      <c r="B341" s="107" t="s">
        <v>1204</v>
      </c>
      <c r="C341" s="107" t="s">
        <v>1300</v>
      </c>
      <c r="D341" s="107">
        <v>4</v>
      </c>
      <c r="E341" s="108" t="s">
        <v>1663</v>
      </c>
      <c r="F341" s="108" t="s">
        <v>1542</v>
      </c>
      <c r="G341" s="108" t="s">
        <v>1417</v>
      </c>
      <c r="H341" s="107" t="s">
        <v>1300</v>
      </c>
      <c r="I341" s="107"/>
      <c r="J341" s="107" t="s">
        <v>1196</v>
      </c>
      <c r="K341" s="107" t="s">
        <v>1197</v>
      </c>
      <c r="L341" s="107">
        <v>4</v>
      </c>
      <c r="M341" s="51" t="s">
        <v>1758</v>
      </c>
    </row>
    <row r="342" spans="1:13" ht="22.5" x14ac:dyDescent="0.25">
      <c r="A342" s="107">
        <v>103</v>
      </c>
      <c r="B342" s="107" t="s">
        <v>1277</v>
      </c>
      <c r="C342" s="107" t="s">
        <v>1301</v>
      </c>
      <c r="D342" s="107">
        <v>4</v>
      </c>
      <c r="E342" s="108">
        <v>1041</v>
      </c>
      <c r="F342" s="108">
        <v>15</v>
      </c>
      <c r="G342" s="108" t="s">
        <v>1408</v>
      </c>
      <c r="H342" s="107" t="s">
        <v>1301</v>
      </c>
      <c r="I342" s="107"/>
      <c r="J342" s="107" t="s">
        <v>1196</v>
      </c>
      <c r="K342" s="107" t="s">
        <v>1197</v>
      </c>
      <c r="L342" s="107">
        <v>4</v>
      </c>
      <c r="M342" s="51" t="s">
        <v>1772</v>
      </c>
    </row>
    <row r="343" spans="1:13" x14ac:dyDescent="0.25">
      <c r="A343" s="107">
        <v>113</v>
      </c>
      <c r="B343" s="107" t="s">
        <v>1216</v>
      </c>
      <c r="C343" s="107" t="s">
        <v>1302</v>
      </c>
      <c r="D343" s="107">
        <v>4</v>
      </c>
      <c r="E343" s="108" t="s">
        <v>1674</v>
      </c>
      <c r="F343" s="108">
        <v>16</v>
      </c>
      <c r="G343" s="108" t="s">
        <v>1414</v>
      </c>
      <c r="H343" s="107" t="s">
        <v>1302</v>
      </c>
      <c r="I343" s="107">
        <v>3</v>
      </c>
      <c r="J343" s="107" t="s">
        <v>1196</v>
      </c>
      <c r="K343" s="107" t="s">
        <v>1197</v>
      </c>
      <c r="L343" s="107">
        <v>4</v>
      </c>
      <c r="M343" s="51" t="s">
        <v>1762</v>
      </c>
    </row>
    <row r="344" spans="1:13" x14ac:dyDescent="0.25">
      <c r="A344" s="107">
        <v>96</v>
      </c>
      <c r="B344" s="107" t="s">
        <v>1288</v>
      </c>
      <c r="C344" s="107" t="s">
        <v>1303</v>
      </c>
      <c r="D344" s="107">
        <v>4</v>
      </c>
      <c r="E344" s="108" t="s">
        <v>1670</v>
      </c>
      <c r="F344" s="108">
        <v>13</v>
      </c>
      <c r="G344" s="108" t="s">
        <v>1408</v>
      </c>
      <c r="H344" s="107" t="s">
        <v>1303</v>
      </c>
      <c r="I344" s="109"/>
      <c r="J344" s="107" t="s">
        <v>1196</v>
      </c>
      <c r="K344" s="107" t="s">
        <v>1197</v>
      </c>
      <c r="L344" s="107">
        <v>5</v>
      </c>
      <c r="M344" s="51" t="s">
        <v>1774</v>
      </c>
    </row>
    <row r="345" spans="1:13" x14ac:dyDescent="0.25">
      <c r="A345" s="107">
        <v>128</v>
      </c>
      <c r="B345" s="107" t="s">
        <v>1240</v>
      </c>
      <c r="C345" s="107" t="s">
        <v>1305</v>
      </c>
      <c r="D345" s="107">
        <v>4</v>
      </c>
      <c r="E345" s="108" t="s">
        <v>1683</v>
      </c>
      <c r="F345" s="108">
        <v>17</v>
      </c>
      <c r="G345" s="108" t="s">
        <v>1442</v>
      </c>
      <c r="H345" s="107" t="s">
        <v>1305</v>
      </c>
      <c r="I345" s="107"/>
      <c r="J345" s="107" t="s">
        <v>1196</v>
      </c>
      <c r="K345" s="107" t="s">
        <v>1197</v>
      </c>
      <c r="L345" s="107">
        <v>4</v>
      </c>
      <c r="M345" s="51" t="s">
        <v>1766</v>
      </c>
    </row>
    <row r="346" spans="1:13" ht="22.5" x14ac:dyDescent="0.25">
      <c r="A346" s="107">
        <v>104</v>
      </c>
      <c r="B346" s="107" t="s">
        <v>1277</v>
      </c>
      <c r="C346" s="107" t="s">
        <v>1309</v>
      </c>
      <c r="D346" s="107">
        <v>4</v>
      </c>
      <c r="E346" s="108" t="s">
        <v>1662</v>
      </c>
      <c r="F346" s="108">
        <v>15</v>
      </c>
      <c r="G346" s="108" t="s">
        <v>1417</v>
      </c>
      <c r="H346" s="107" t="s">
        <v>1309</v>
      </c>
      <c r="I346" s="107"/>
      <c r="J346" s="107" t="s">
        <v>1196</v>
      </c>
      <c r="K346" s="107" t="s">
        <v>1197</v>
      </c>
      <c r="L346" s="107">
        <v>4</v>
      </c>
      <c r="M346" s="51" t="s">
        <v>1772</v>
      </c>
    </row>
    <row r="347" spans="1:13" x14ac:dyDescent="0.25">
      <c r="A347" s="107">
        <v>39</v>
      </c>
      <c r="B347" s="107" t="s">
        <v>1214</v>
      </c>
      <c r="C347" s="107" t="s">
        <v>1310</v>
      </c>
      <c r="D347" s="107">
        <v>4</v>
      </c>
      <c r="E347" s="108" t="s">
        <v>1660</v>
      </c>
      <c r="F347" s="108" t="s">
        <v>1442</v>
      </c>
      <c r="G347" s="108">
        <v>10</v>
      </c>
      <c r="H347" s="107" t="s">
        <v>1310</v>
      </c>
      <c r="I347" s="107"/>
      <c r="J347" s="107" t="s">
        <v>1196</v>
      </c>
      <c r="K347" s="107" t="s">
        <v>1197</v>
      </c>
      <c r="L347" s="107">
        <v>4</v>
      </c>
      <c r="M347" s="51" t="s">
        <v>1761</v>
      </c>
    </row>
    <row r="348" spans="1:13" x14ac:dyDescent="0.25">
      <c r="A348" s="107">
        <v>54</v>
      </c>
      <c r="B348" s="107" t="s">
        <v>1198</v>
      </c>
      <c r="C348" s="107" t="s">
        <v>1315</v>
      </c>
      <c r="D348" s="107">
        <v>4</v>
      </c>
      <c r="E348" s="108" t="s">
        <v>1661</v>
      </c>
      <c r="F348" s="108" t="s">
        <v>1482</v>
      </c>
      <c r="G348" s="108" t="s">
        <v>1473</v>
      </c>
      <c r="H348" s="107" t="s">
        <v>1315</v>
      </c>
      <c r="I348" s="107"/>
      <c r="J348" s="107" t="s">
        <v>1196</v>
      </c>
      <c r="K348" s="107" t="s">
        <v>1197</v>
      </c>
      <c r="L348" s="107">
        <v>4</v>
      </c>
      <c r="M348" s="51" t="s">
        <v>1755</v>
      </c>
    </row>
    <row r="349" spans="1:13" x14ac:dyDescent="0.25">
      <c r="A349" s="107">
        <v>55</v>
      </c>
      <c r="B349" s="107" t="s">
        <v>1198</v>
      </c>
      <c r="C349" s="107" t="s">
        <v>1316</v>
      </c>
      <c r="D349" s="107">
        <v>4</v>
      </c>
      <c r="E349" s="108" t="s">
        <v>1661</v>
      </c>
      <c r="F349" s="108" t="s">
        <v>1482</v>
      </c>
      <c r="G349" s="108" t="s">
        <v>1542</v>
      </c>
      <c r="H349" s="107" t="s">
        <v>1316</v>
      </c>
      <c r="I349" s="107"/>
      <c r="J349" s="107" t="s">
        <v>1196</v>
      </c>
      <c r="K349" s="107" t="s">
        <v>1197</v>
      </c>
      <c r="L349" s="107">
        <v>4</v>
      </c>
      <c r="M349" s="51" t="s">
        <v>1755</v>
      </c>
    </row>
    <row r="350" spans="1:13" ht="22.5" x14ac:dyDescent="0.25">
      <c r="A350" s="107">
        <v>66</v>
      </c>
      <c r="B350" s="107" t="s">
        <v>1237</v>
      </c>
      <c r="C350" s="107" t="s">
        <v>1321</v>
      </c>
      <c r="D350" s="107">
        <v>4</v>
      </c>
      <c r="E350" s="108" t="s">
        <v>1661</v>
      </c>
      <c r="F350" s="108" t="s">
        <v>1473</v>
      </c>
      <c r="G350" s="108" t="s">
        <v>1417</v>
      </c>
      <c r="H350" s="107" t="s">
        <v>1321</v>
      </c>
      <c r="I350" s="107"/>
      <c r="J350" s="107" t="s">
        <v>1196</v>
      </c>
      <c r="K350" s="107" t="s">
        <v>1197</v>
      </c>
      <c r="L350" s="107">
        <v>5</v>
      </c>
      <c r="M350" s="51" t="s">
        <v>1765</v>
      </c>
    </row>
    <row r="351" spans="1:13" ht="22.5" x14ac:dyDescent="0.25">
      <c r="A351" s="107">
        <v>148</v>
      </c>
      <c r="B351" s="107" t="s">
        <v>1200</v>
      </c>
      <c r="C351" s="107" t="s">
        <v>1329</v>
      </c>
      <c r="D351" s="107">
        <v>4</v>
      </c>
      <c r="E351" s="108" t="s">
        <v>1658</v>
      </c>
      <c r="F351" s="108">
        <v>19</v>
      </c>
      <c r="G351" s="108">
        <v>13</v>
      </c>
      <c r="H351" s="107" t="s">
        <v>1329</v>
      </c>
      <c r="I351" s="107"/>
      <c r="J351" s="107" t="s">
        <v>1196</v>
      </c>
      <c r="K351" s="107" t="s">
        <v>1197</v>
      </c>
      <c r="L351" s="107">
        <v>5</v>
      </c>
      <c r="M351" s="51" t="s">
        <v>1757</v>
      </c>
    </row>
    <row r="352" spans="1:13" x14ac:dyDescent="0.25">
      <c r="A352" s="107">
        <v>130</v>
      </c>
      <c r="B352" s="107" t="s">
        <v>1240</v>
      </c>
      <c r="C352" s="107" t="s">
        <v>1330</v>
      </c>
      <c r="D352" s="107">
        <v>4</v>
      </c>
      <c r="E352" s="108" t="s">
        <v>1681</v>
      </c>
      <c r="F352" s="108">
        <v>17</v>
      </c>
      <c r="G352" s="108" t="s">
        <v>1473</v>
      </c>
      <c r="H352" s="107" t="s">
        <v>1330</v>
      </c>
      <c r="I352" s="107"/>
      <c r="J352" s="107" t="s">
        <v>1196</v>
      </c>
      <c r="K352" s="107" t="s">
        <v>1197</v>
      </c>
      <c r="L352" s="107">
        <v>4</v>
      </c>
      <c r="M352" s="51" t="s">
        <v>1766</v>
      </c>
    </row>
    <row r="353" spans="1:13" x14ac:dyDescent="0.25">
      <c r="A353" s="107">
        <v>171</v>
      </c>
      <c r="B353" s="107" t="s">
        <v>1194</v>
      </c>
      <c r="C353" s="107" t="s">
        <v>1334</v>
      </c>
      <c r="D353" s="107">
        <v>4</v>
      </c>
      <c r="E353" s="108" t="s">
        <v>1662</v>
      </c>
      <c r="F353" s="108">
        <v>24</v>
      </c>
      <c r="G353" s="108" t="s">
        <v>1414</v>
      </c>
      <c r="H353" s="107" t="s">
        <v>1334</v>
      </c>
      <c r="I353" s="107"/>
      <c r="J353" s="107" t="s">
        <v>1196</v>
      </c>
      <c r="K353" s="107" t="s">
        <v>1197</v>
      </c>
      <c r="L353" s="107">
        <v>4</v>
      </c>
      <c r="M353" s="51" t="s">
        <v>1754</v>
      </c>
    </row>
    <row r="354" spans="1:13" x14ac:dyDescent="0.25">
      <c r="A354" s="107">
        <v>121</v>
      </c>
      <c r="B354" s="107" t="s">
        <v>1216</v>
      </c>
      <c r="C354" s="107" t="s">
        <v>1337</v>
      </c>
      <c r="D354" s="107">
        <v>4</v>
      </c>
      <c r="E354" s="108" t="s">
        <v>1678</v>
      </c>
      <c r="F354" s="108">
        <v>16</v>
      </c>
      <c r="G354" s="108">
        <v>12</v>
      </c>
      <c r="H354" s="107" t="s">
        <v>1337</v>
      </c>
      <c r="I354" s="107">
        <v>3</v>
      </c>
      <c r="J354" s="107" t="s">
        <v>1196</v>
      </c>
      <c r="K354" s="107" t="s">
        <v>1197</v>
      </c>
      <c r="L354" s="107">
        <v>4</v>
      </c>
      <c r="M354" s="51" t="s">
        <v>1762</v>
      </c>
    </row>
    <row r="355" spans="1:13" x14ac:dyDescent="0.25">
      <c r="A355" s="107">
        <v>11</v>
      </c>
      <c r="B355" s="107" t="s">
        <v>1260</v>
      </c>
      <c r="C355" s="107" t="s">
        <v>1338</v>
      </c>
      <c r="D355" s="107">
        <v>4</v>
      </c>
      <c r="E355" s="108" t="s">
        <v>1653</v>
      </c>
      <c r="F355" s="108" t="s">
        <v>1408</v>
      </c>
      <c r="G355" s="108" t="s">
        <v>1408</v>
      </c>
      <c r="H355" s="107" t="s">
        <v>1338</v>
      </c>
      <c r="I355" s="107"/>
      <c r="J355" s="107" t="s">
        <v>1196</v>
      </c>
      <c r="K355" s="107" t="s">
        <v>1197</v>
      </c>
      <c r="L355" s="107">
        <v>5</v>
      </c>
      <c r="M355" s="51" t="s">
        <v>1770</v>
      </c>
    </row>
    <row r="356" spans="1:13" x14ac:dyDescent="0.25">
      <c r="A356" s="107">
        <v>9</v>
      </c>
      <c r="B356" s="107" t="s">
        <v>1211</v>
      </c>
      <c r="C356" s="107" t="s">
        <v>1341</v>
      </c>
      <c r="D356" s="107">
        <v>4</v>
      </c>
      <c r="E356" s="108" t="s">
        <v>1651</v>
      </c>
      <c r="F356" s="108" t="s">
        <v>1397</v>
      </c>
      <c r="G356" s="108" t="s">
        <v>1473</v>
      </c>
      <c r="H356" s="107" t="s">
        <v>1341</v>
      </c>
      <c r="I356" s="107">
        <v>2</v>
      </c>
      <c r="J356" s="107" t="s">
        <v>1196</v>
      </c>
      <c r="K356" s="107" t="s">
        <v>1197</v>
      </c>
      <c r="L356" s="107">
        <v>5</v>
      </c>
      <c r="M356" s="51" t="s">
        <v>1760</v>
      </c>
    </row>
    <row r="357" spans="1:13" x14ac:dyDescent="0.25">
      <c r="A357" s="107">
        <v>162</v>
      </c>
      <c r="B357" s="107" t="s">
        <v>1222</v>
      </c>
      <c r="C357" s="107" t="s">
        <v>1342</v>
      </c>
      <c r="D357" s="107">
        <v>4</v>
      </c>
      <c r="E357" s="108">
        <v>1013</v>
      </c>
      <c r="F357" s="108">
        <v>23</v>
      </c>
      <c r="G357" s="108" t="s">
        <v>1417</v>
      </c>
      <c r="H357" s="107" t="s">
        <v>1342</v>
      </c>
      <c r="I357" s="107"/>
      <c r="J357" s="107" t="s">
        <v>1196</v>
      </c>
      <c r="K357" s="107" t="s">
        <v>1197</v>
      </c>
      <c r="L357" s="107">
        <v>6</v>
      </c>
      <c r="M357" s="51" t="s">
        <v>1764</v>
      </c>
    </row>
    <row r="358" spans="1:13" ht="22.5" x14ac:dyDescent="0.25">
      <c r="A358" s="107">
        <v>173</v>
      </c>
      <c r="B358" s="107" t="s">
        <v>1194</v>
      </c>
      <c r="C358" s="107" t="s">
        <v>1343</v>
      </c>
      <c r="D358" s="107">
        <v>4</v>
      </c>
      <c r="E358" s="108" t="s">
        <v>1662</v>
      </c>
      <c r="F358" s="108">
        <v>24</v>
      </c>
      <c r="G358" s="108" t="s">
        <v>1482</v>
      </c>
      <c r="H358" s="107" t="s">
        <v>1343</v>
      </c>
      <c r="I358" s="107">
        <v>2</v>
      </c>
      <c r="J358" s="107" t="s">
        <v>1196</v>
      </c>
      <c r="K358" s="107" t="s">
        <v>1197</v>
      </c>
      <c r="L358" s="107">
        <v>5</v>
      </c>
      <c r="M358" s="51" t="s">
        <v>1754</v>
      </c>
    </row>
    <row r="359" spans="1:13" x14ac:dyDescent="0.25">
      <c r="A359" s="107">
        <v>40</v>
      </c>
      <c r="B359" s="107" t="s">
        <v>1214</v>
      </c>
      <c r="C359" s="107" t="s">
        <v>1345</v>
      </c>
      <c r="D359" s="107">
        <v>4</v>
      </c>
      <c r="E359" s="108" t="s">
        <v>1660</v>
      </c>
      <c r="F359" s="108" t="s">
        <v>1442</v>
      </c>
      <c r="G359" s="108">
        <v>11</v>
      </c>
      <c r="H359" s="107" t="s">
        <v>1345</v>
      </c>
      <c r="I359" s="107"/>
      <c r="J359" s="107" t="s">
        <v>1196</v>
      </c>
      <c r="K359" s="107" t="s">
        <v>1197</v>
      </c>
      <c r="L359" s="107">
        <v>4</v>
      </c>
      <c r="M359" s="51" t="s">
        <v>1761</v>
      </c>
    </row>
    <row r="360" spans="1:13" x14ac:dyDescent="0.25">
      <c r="A360" s="107">
        <v>41</v>
      </c>
      <c r="B360" s="107" t="s">
        <v>1214</v>
      </c>
      <c r="C360" s="107" t="s">
        <v>1346</v>
      </c>
      <c r="D360" s="107">
        <v>4</v>
      </c>
      <c r="E360" s="108" t="s">
        <v>1660</v>
      </c>
      <c r="F360" s="108" t="s">
        <v>1442</v>
      </c>
      <c r="G360" s="108">
        <v>12</v>
      </c>
      <c r="H360" s="107" t="s">
        <v>1346</v>
      </c>
      <c r="I360" s="107"/>
      <c r="J360" s="107" t="s">
        <v>1196</v>
      </c>
      <c r="K360" s="107" t="s">
        <v>1197</v>
      </c>
      <c r="L360" s="107">
        <v>4</v>
      </c>
      <c r="M360" s="51" t="s">
        <v>1761</v>
      </c>
    </row>
    <row r="361" spans="1:13" x14ac:dyDescent="0.25">
      <c r="A361" s="107">
        <v>163</v>
      </c>
      <c r="B361" s="107" t="s">
        <v>1222</v>
      </c>
      <c r="C361" s="107" t="s">
        <v>1350</v>
      </c>
      <c r="D361" s="107">
        <v>4</v>
      </c>
      <c r="E361" s="108">
        <v>1013</v>
      </c>
      <c r="F361" s="108">
        <v>23</v>
      </c>
      <c r="G361" s="108" t="s">
        <v>1414</v>
      </c>
      <c r="H361" s="107" t="s">
        <v>1350</v>
      </c>
      <c r="I361" s="107"/>
      <c r="J361" s="107" t="s">
        <v>1196</v>
      </c>
      <c r="K361" s="107" t="s">
        <v>1197</v>
      </c>
      <c r="L361" s="107">
        <v>5</v>
      </c>
      <c r="M361" s="51" t="s">
        <v>1764</v>
      </c>
    </row>
    <row r="362" spans="1:13" x14ac:dyDescent="0.25">
      <c r="A362" s="107">
        <v>134</v>
      </c>
      <c r="B362" s="107" t="s">
        <v>1322</v>
      </c>
      <c r="C362" s="107" t="s">
        <v>1354</v>
      </c>
      <c r="D362" s="107">
        <v>4</v>
      </c>
      <c r="E362" s="108">
        <v>1032</v>
      </c>
      <c r="F362" s="108">
        <v>18</v>
      </c>
      <c r="G362" s="108" t="s">
        <v>1408</v>
      </c>
      <c r="H362" s="107" t="s">
        <v>1354</v>
      </c>
      <c r="I362" s="107"/>
      <c r="J362" s="107" t="s">
        <v>1196</v>
      </c>
      <c r="K362" s="107" t="s">
        <v>1197</v>
      </c>
      <c r="L362" s="107">
        <v>4</v>
      </c>
      <c r="M362" s="51" t="s">
        <v>1776</v>
      </c>
    </row>
    <row r="363" spans="1:13" x14ac:dyDescent="0.25">
      <c r="A363" s="107">
        <v>164</v>
      </c>
      <c r="B363" s="107" t="s">
        <v>1222</v>
      </c>
      <c r="C363" s="107" t="s">
        <v>1357</v>
      </c>
      <c r="D363" s="107">
        <v>4</v>
      </c>
      <c r="E363" s="108">
        <v>1013</v>
      </c>
      <c r="F363" s="108">
        <v>23</v>
      </c>
      <c r="G363" s="108" t="s">
        <v>1442</v>
      </c>
      <c r="H363" s="107" t="s">
        <v>1357</v>
      </c>
      <c r="I363" s="107"/>
      <c r="J363" s="107" t="s">
        <v>1196</v>
      </c>
      <c r="K363" s="107" t="s">
        <v>1197</v>
      </c>
      <c r="L363" s="107">
        <v>5</v>
      </c>
      <c r="M363" s="51" t="s">
        <v>1764</v>
      </c>
    </row>
    <row r="364" spans="1:13" x14ac:dyDescent="0.25">
      <c r="A364" s="107">
        <v>58</v>
      </c>
      <c r="B364" s="107" t="s">
        <v>1198</v>
      </c>
      <c r="C364" s="107" t="s">
        <v>1359</v>
      </c>
      <c r="D364" s="107">
        <v>4</v>
      </c>
      <c r="E364" s="108" t="s">
        <v>1661</v>
      </c>
      <c r="F364" s="108" t="s">
        <v>1482</v>
      </c>
      <c r="G364" s="108">
        <v>11</v>
      </c>
      <c r="H364" s="107" t="s">
        <v>1359</v>
      </c>
      <c r="I364" s="107"/>
      <c r="J364" s="107" t="s">
        <v>1196</v>
      </c>
      <c r="K364" s="107" t="s">
        <v>1197</v>
      </c>
      <c r="L364" s="107">
        <v>4</v>
      </c>
      <c r="M364" s="51" t="s">
        <v>1755</v>
      </c>
    </row>
    <row r="365" spans="1:13" x14ac:dyDescent="0.25">
      <c r="A365" s="107">
        <v>59</v>
      </c>
      <c r="B365" s="107" t="s">
        <v>1198</v>
      </c>
      <c r="C365" s="107" t="s">
        <v>1360</v>
      </c>
      <c r="D365" s="107">
        <v>4</v>
      </c>
      <c r="E365" s="108" t="s">
        <v>1661</v>
      </c>
      <c r="F365" s="108" t="s">
        <v>1482</v>
      </c>
      <c r="G365" s="108">
        <v>12</v>
      </c>
      <c r="H365" s="107" t="s">
        <v>1360</v>
      </c>
      <c r="I365" s="107"/>
      <c r="J365" s="107" t="s">
        <v>1196</v>
      </c>
      <c r="K365" s="107" t="s">
        <v>1197</v>
      </c>
      <c r="L365" s="107">
        <v>4</v>
      </c>
      <c r="M365" s="51" t="s">
        <v>1755</v>
      </c>
    </row>
    <row r="366" spans="1:13" x14ac:dyDescent="0.25">
      <c r="A366" s="107">
        <v>84</v>
      </c>
      <c r="B366" s="107" t="s">
        <v>1219</v>
      </c>
      <c r="C366" s="107" t="s">
        <v>1361</v>
      </c>
      <c r="D366" s="107">
        <v>4</v>
      </c>
      <c r="E366" s="108" t="s">
        <v>1651</v>
      </c>
      <c r="F366" s="108">
        <v>10</v>
      </c>
      <c r="G366" s="108">
        <v>12</v>
      </c>
      <c r="H366" s="107" t="s">
        <v>1361</v>
      </c>
      <c r="I366" s="107"/>
      <c r="J366" s="107" t="s">
        <v>1196</v>
      </c>
      <c r="K366" s="107" t="s">
        <v>1197</v>
      </c>
      <c r="L366" s="107">
        <v>5</v>
      </c>
      <c r="M366" s="51" t="s">
        <v>1763</v>
      </c>
    </row>
    <row r="367" spans="1:13" x14ac:dyDescent="0.25">
      <c r="A367" s="107">
        <v>60</v>
      </c>
      <c r="B367" s="107" t="s">
        <v>1198</v>
      </c>
      <c r="C367" s="107" t="s">
        <v>1362</v>
      </c>
      <c r="D367" s="107">
        <v>4</v>
      </c>
      <c r="E367" s="108" t="s">
        <v>1661</v>
      </c>
      <c r="F367" s="108" t="s">
        <v>1482</v>
      </c>
      <c r="G367" s="108">
        <v>13</v>
      </c>
      <c r="H367" s="107" t="s">
        <v>1362</v>
      </c>
      <c r="I367" s="107"/>
      <c r="J367" s="107" t="s">
        <v>1196</v>
      </c>
      <c r="K367" s="107" t="s">
        <v>1197</v>
      </c>
      <c r="L367" s="107">
        <v>4</v>
      </c>
      <c r="M367" s="51" t="s">
        <v>1755</v>
      </c>
    </row>
    <row r="368" spans="1:13" x14ac:dyDescent="0.25">
      <c r="A368" s="107">
        <v>156</v>
      </c>
      <c r="B368" s="107" t="s">
        <v>1274</v>
      </c>
      <c r="C368" s="107" t="s">
        <v>1685</v>
      </c>
      <c r="D368" s="107">
        <v>4</v>
      </c>
      <c r="E368" s="108" t="s">
        <v>1657</v>
      </c>
      <c r="F368" s="108">
        <v>22</v>
      </c>
      <c r="G368" s="108" t="s">
        <v>1417</v>
      </c>
      <c r="H368" s="107" t="s">
        <v>1685</v>
      </c>
      <c r="I368" s="107"/>
      <c r="J368" s="107" t="s">
        <v>1196</v>
      </c>
      <c r="K368" s="107" t="s">
        <v>1197</v>
      </c>
      <c r="L368" s="107">
        <v>3</v>
      </c>
      <c r="M368" s="51" t="s">
        <v>1771</v>
      </c>
    </row>
    <row r="369" spans="1:13" x14ac:dyDescent="0.25">
      <c r="A369" s="107">
        <v>43</v>
      </c>
      <c r="B369" s="107" t="s">
        <v>1214</v>
      </c>
      <c r="C369" s="107" t="s">
        <v>1364</v>
      </c>
      <c r="D369" s="107">
        <v>4</v>
      </c>
      <c r="E369" s="108" t="s">
        <v>1660</v>
      </c>
      <c r="F369" s="108" t="s">
        <v>1442</v>
      </c>
      <c r="G369" s="108">
        <v>14</v>
      </c>
      <c r="H369" s="107" t="s">
        <v>1364</v>
      </c>
      <c r="I369" s="107"/>
      <c r="J369" s="107" t="s">
        <v>1196</v>
      </c>
      <c r="K369" s="107" t="s">
        <v>1197</v>
      </c>
      <c r="L369" s="107">
        <v>4</v>
      </c>
      <c r="M369" s="51" t="s">
        <v>1761</v>
      </c>
    </row>
    <row r="370" spans="1:13" x14ac:dyDescent="0.25">
      <c r="A370" s="107">
        <v>45</v>
      </c>
      <c r="B370" s="107" t="s">
        <v>1214</v>
      </c>
      <c r="C370" s="107" t="s">
        <v>1367</v>
      </c>
      <c r="D370" s="107">
        <v>4</v>
      </c>
      <c r="E370" s="108" t="s">
        <v>1660</v>
      </c>
      <c r="F370" s="108" t="s">
        <v>1442</v>
      </c>
      <c r="G370" s="108">
        <v>16</v>
      </c>
      <c r="H370" s="107" t="s">
        <v>1367</v>
      </c>
      <c r="I370" s="107"/>
      <c r="J370" s="107" t="s">
        <v>1196</v>
      </c>
      <c r="K370" s="107" t="s">
        <v>1197</v>
      </c>
      <c r="L370" s="107">
        <v>4</v>
      </c>
      <c r="M370" s="51" t="s">
        <v>1761</v>
      </c>
    </row>
    <row r="371" spans="1:13" x14ac:dyDescent="0.25">
      <c r="A371" s="107">
        <v>47</v>
      </c>
      <c r="B371" s="107" t="s">
        <v>1214</v>
      </c>
      <c r="C371" s="107" t="s">
        <v>1370</v>
      </c>
      <c r="D371" s="107">
        <v>4</v>
      </c>
      <c r="E371" s="108" t="s">
        <v>1660</v>
      </c>
      <c r="F371" s="108" t="s">
        <v>1442</v>
      </c>
      <c r="G371" s="108">
        <v>18</v>
      </c>
      <c r="H371" s="107" t="s">
        <v>1370</v>
      </c>
      <c r="I371" s="107"/>
      <c r="J371" s="107" t="s">
        <v>1196</v>
      </c>
      <c r="K371" s="107" t="s">
        <v>1197</v>
      </c>
      <c r="L371" s="107">
        <v>4</v>
      </c>
      <c r="M371" s="51" t="s">
        <v>1761</v>
      </c>
    </row>
    <row r="372" spans="1:13" x14ac:dyDescent="0.25">
      <c r="A372" s="107">
        <v>61</v>
      </c>
      <c r="B372" s="107" t="s">
        <v>1198</v>
      </c>
      <c r="C372" s="107" t="s">
        <v>1371</v>
      </c>
      <c r="D372" s="107">
        <v>4</v>
      </c>
      <c r="E372" s="108" t="s">
        <v>1661</v>
      </c>
      <c r="F372" s="108" t="s">
        <v>1482</v>
      </c>
      <c r="G372" s="108">
        <v>14</v>
      </c>
      <c r="H372" s="107" t="s">
        <v>1371</v>
      </c>
      <c r="I372" s="107"/>
      <c r="J372" s="107" t="s">
        <v>1196</v>
      </c>
      <c r="K372" s="107" t="s">
        <v>1197</v>
      </c>
      <c r="L372" s="107">
        <v>4</v>
      </c>
      <c r="M372" s="51" t="s">
        <v>1755</v>
      </c>
    </row>
    <row r="373" spans="1:13" x14ac:dyDescent="0.25">
      <c r="A373" s="107">
        <v>115</v>
      </c>
      <c r="B373" s="107" t="s">
        <v>1216</v>
      </c>
      <c r="C373" s="107" t="s">
        <v>1675</v>
      </c>
      <c r="D373" s="107">
        <v>4</v>
      </c>
      <c r="E373" s="108" t="s">
        <v>1663</v>
      </c>
      <c r="F373" s="108">
        <v>16</v>
      </c>
      <c r="G373" s="108" t="s">
        <v>1482</v>
      </c>
      <c r="H373" s="107" t="s">
        <v>1675</v>
      </c>
      <c r="I373" s="107">
        <v>4</v>
      </c>
      <c r="J373" s="107" t="s">
        <v>1196</v>
      </c>
      <c r="K373" s="107" t="s">
        <v>1197</v>
      </c>
      <c r="L373" s="107">
        <v>4</v>
      </c>
      <c r="M373" s="51" t="s">
        <v>1762</v>
      </c>
    </row>
    <row r="374" spans="1:13" x14ac:dyDescent="0.25">
      <c r="A374" s="107">
        <v>62</v>
      </c>
      <c r="B374" s="107" t="s">
        <v>1198</v>
      </c>
      <c r="C374" s="107" t="s">
        <v>1372</v>
      </c>
      <c r="D374" s="107">
        <v>4</v>
      </c>
      <c r="E374" s="108" t="s">
        <v>1661</v>
      </c>
      <c r="F374" s="108" t="s">
        <v>1482</v>
      </c>
      <c r="G374" s="108">
        <v>15</v>
      </c>
      <c r="H374" s="107" t="s">
        <v>1372</v>
      </c>
      <c r="I374" s="107"/>
      <c r="J374" s="107" t="s">
        <v>1196</v>
      </c>
      <c r="K374" s="107" t="s">
        <v>1197</v>
      </c>
      <c r="L374" s="107">
        <v>4</v>
      </c>
      <c r="M374" s="51" t="s">
        <v>1755</v>
      </c>
    </row>
    <row r="375" spans="1:13" x14ac:dyDescent="0.25">
      <c r="A375" s="107">
        <v>176</v>
      </c>
      <c r="B375" s="107" t="s">
        <v>1194</v>
      </c>
      <c r="C375" s="107" t="s">
        <v>1378</v>
      </c>
      <c r="D375" s="107">
        <v>4</v>
      </c>
      <c r="E375" s="108" t="s">
        <v>1690</v>
      </c>
      <c r="F375" s="108">
        <v>24</v>
      </c>
      <c r="G375" s="108" t="s">
        <v>1546</v>
      </c>
      <c r="H375" s="107" t="s">
        <v>1378</v>
      </c>
      <c r="I375" s="107"/>
      <c r="J375" s="107" t="s">
        <v>1196</v>
      </c>
      <c r="K375" s="107" t="s">
        <v>1197</v>
      </c>
      <c r="L375" s="107">
        <v>5</v>
      </c>
      <c r="M375" s="51" t="s">
        <v>1754</v>
      </c>
    </row>
    <row r="376" spans="1:13" ht="22.5" x14ac:dyDescent="0.25">
      <c r="A376" s="107">
        <v>29</v>
      </c>
      <c r="B376" s="107" t="s">
        <v>1207</v>
      </c>
      <c r="C376" s="107" t="s">
        <v>1380</v>
      </c>
      <c r="D376" s="107">
        <v>4</v>
      </c>
      <c r="E376" s="108" t="s">
        <v>1659</v>
      </c>
      <c r="F376" s="108" t="s">
        <v>1414</v>
      </c>
      <c r="G376" s="108" t="s">
        <v>1473</v>
      </c>
      <c r="H376" s="107" t="s">
        <v>1380</v>
      </c>
      <c r="I376" s="107">
        <v>3</v>
      </c>
      <c r="J376" s="107" t="s">
        <v>1196</v>
      </c>
      <c r="K376" s="107" t="s">
        <v>1197</v>
      </c>
      <c r="L376" s="107">
        <v>5</v>
      </c>
      <c r="M376" s="51" t="s">
        <v>1759</v>
      </c>
    </row>
    <row r="377" spans="1:13" ht="31.9" customHeight="1" x14ac:dyDescent="0.25">
      <c r="A377" s="107">
        <v>67</v>
      </c>
      <c r="B377" s="107" t="s">
        <v>1237</v>
      </c>
      <c r="C377" s="107" t="s">
        <v>1381</v>
      </c>
      <c r="D377" s="107">
        <v>4</v>
      </c>
      <c r="E377" s="108" t="s">
        <v>1661</v>
      </c>
      <c r="F377" s="108" t="s">
        <v>1473</v>
      </c>
      <c r="G377" s="108" t="s">
        <v>1414</v>
      </c>
      <c r="H377" s="107" t="s">
        <v>1381</v>
      </c>
      <c r="I377" s="107"/>
      <c r="J377" s="107" t="s">
        <v>1196</v>
      </c>
      <c r="K377" s="107" t="s">
        <v>1197</v>
      </c>
      <c r="L377" s="107">
        <v>5</v>
      </c>
      <c r="M377" s="51" t="s">
        <v>1765</v>
      </c>
    </row>
    <row r="378" spans="1:13" ht="22.5" x14ac:dyDescent="0.25">
      <c r="A378" s="107">
        <v>100</v>
      </c>
      <c r="B378" s="107" t="s">
        <v>1284</v>
      </c>
      <c r="C378" s="107" t="s">
        <v>1382</v>
      </c>
      <c r="D378" s="107">
        <v>4</v>
      </c>
      <c r="E378" s="108">
        <v>1021</v>
      </c>
      <c r="F378" s="108">
        <v>14</v>
      </c>
      <c r="G378" s="108" t="s">
        <v>1417</v>
      </c>
      <c r="H378" s="107" t="s">
        <v>1382</v>
      </c>
      <c r="I378" s="107"/>
      <c r="J378" s="107" t="s">
        <v>1196</v>
      </c>
      <c r="K378" s="107" t="s">
        <v>1197</v>
      </c>
      <c r="L378" s="107">
        <v>4</v>
      </c>
      <c r="M378" s="51" t="s">
        <v>1773</v>
      </c>
    </row>
  </sheetData>
  <autoFilter ref="A3:P3" xr:uid="{7E124BAA-D175-4B68-92E0-1B6D9D99B8D9}"/>
  <mergeCells count="3">
    <mergeCell ref="D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7954-7B88-41E0-820A-47701FC7BD48}">
  <sheetPr>
    <tabColor rgb="FF00B050"/>
    <pageSetUpPr fitToPage="1"/>
  </sheetPr>
  <dimension ref="A1:O154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3.5703125" style="143" customWidth="1"/>
    <col min="2" max="2" width="14.42578125" style="112" customWidth="1"/>
    <col min="3" max="3" width="25.42578125" style="112" customWidth="1"/>
    <col min="4" max="4" width="6.5703125" style="144" customWidth="1"/>
    <col min="5" max="5" width="6.140625" style="145" customWidth="1"/>
    <col min="6" max="6" width="5.85546875" style="145" customWidth="1"/>
    <col min="7" max="7" width="25.42578125" style="112" customWidth="1"/>
    <col min="8" max="8" width="31.42578125" style="112" customWidth="1"/>
    <col min="9" max="9" width="14.42578125" style="112" customWidth="1"/>
    <col min="10" max="10" width="10.85546875" style="112" customWidth="1"/>
    <col min="11" max="11" width="11.42578125" style="112" customWidth="1"/>
    <col min="12" max="14" width="8.85546875" style="112"/>
    <col min="15" max="15" width="31.42578125" style="112" customWidth="1"/>
    <col min="16" max="16384" width="8.85546875" style="112"/>
  </cols>
  <sheetData>
    <row r="1" spans="1:15" ht="27.75" customHeight="1" x14ac:dyDescent="0.25">
      <c r="A1" s="111" t="s">
        <v>1691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ht="20.25" customHeight="1" x14ac:dyDescent="0.25">
      <c r="A2" s="113" t="s">
        <v>1692</v>
      </c>
      <c r="B2" s="114" t="s">
        <v>1178</v>
      </c>
      <c r="C2" s="114" t="s">
        <v>1176</v>
      </c>
      <c r="D2" s="115" t="s">
        <v>1173</v>
      </c>
      <c r="E2" s="116" t="s">
        <v>1174</v>
      </c>
      <c r="F2" s="116" t="s">
        <v>1175</v>
      </c>
      <c r="G2" s="114" t="s">
        <v>1176</v>
      </c>
      <c r="H2" s="114" t="s">
        <v>1177</v>
      </c>
      <c r="I2" s="114" t="s">
        <v>1178</v>
      </c>
      <c r="J2" s="114" t="s">
        <v>1643</v>
      </c>
      <c r="K2" s="114" t="s">
        <v>1179</v>
      </c>
      <c r="L2" s="114" t="s">
        <v>1180</v>
      </c>
      <c r="M2" s="114" t="s">
        <v>1181</v>
      </c>
      <c r="N2" s="117"/>
      <c r="O2" s="118"/>
    </row>
    <row r="3" spans="1:15" ht="24" customHeight="1" x14ac:dyDescent="0.25">
      <c r="A3" s="205">
        <v>1</v>
      </c>
      <c r="B3" s="119" t="s">
        <v>1389</v>
      </c>
      <c r="C3" s="120"/>
      <c r="D3" s="121" t="s">
        <v>1187</v>
      </c>
      <c r="E3" s="122" t="s">
        <v>1188</v>
      </c>
      <c r="F3" s="122" t="s">
        <v>1386</v>
      </c>
      <c r="G3" s="206" t="s">
        <v>1693</v>
      </c>
      <c r="H3" s="207"/>
      <c r="I3" s="119" t="s">
        <v>1389</v>
      </c>
      <c r="J3" s="119" t="s">
        <v>1694</v>
      </c>
      <c r="K3" s="119" t="s">
        <v>1695</v>
      </c>
      <c r="L3" s="119" t="s">
        <v>1696</v>
      </c>
      <c r="M3" s="119" t="s">
        <v>1697</v>
      </c>
    </row>
    <row r="4" spans="1:15" ht="108.75" customHeight="1" x14ac:dyDescent="0.25">
      <c r="A4" s="205"/>
      <c r="B4" s="119" t="s">
        <v>1389</v>
      </c>
      <c r="C4" s="114" t="s">
        <v>1698</v>
      </c>
      <c r="D4" s="121" t="s">
        <v>1187</v>
      </c>
      <c r="E4" s="122" t="s">
        <v>1188</v>
      </c>
      <c r="F4" s="122" t="s">
        <v>1386</v>
      </c>
      <c r="G4" s="114" t="s">
        <v>1698</v>
      </c>
      <c r="H4" s="114" t="s">
        <v>1699</v>
      </c>
      <c r="I4" s="119" t="s">
        <v>1389</v>
      </c>
      <c r="J4" s="119" t="s">
        <v>1694</v>
      </c>
      <c r="K4" s="119" t="s">
        <v>1695</v>
      </c>
      <c r="L4" s="119" t="s">
        <v>1696</v>
      </c>
      <c r="M4" s="119" t="s">
        <v>1697</v>
      </c>
    </row>
    <row r="5" spans="1:15" ht="103.7" customHeight="1" x14ac:dyDescent="0.25">
      <c r="A5" s="113">
        <v>4</v>
      </c>
      <c r="B5" s="114" t="s">
        <v>1700</v>
      </c>
      <c r="C5" s="119" t="s">
        <v>1701</v>
      </c>
      <c r="D5" s="115">
        <v>5</v>
      </c>
      <c r="E5" s="123" t="s">
        <v>1702</v>
      </c>
      <c r="F5" s="123" t="s">
        <v>1397</v>
      </c>
      <c r="G5" s="119" t="s">
        <v>1701</v>
      </c>
      <c r="H5" s="119" t="s">
        <v>1703</v>
      </c>
      <c r="I5" s="114" t="s">
        <v>1700</v>
      </c>
      <c r="J5" s="114" t="s">
        <v>1704</v>
      </c>
      <c r="K5" s="114" t="s">
        <v>1471</v>
      </c>
      <c r="L5" s="114" t="s">
        <v>1705</v>
      </c>
      <c r="M5" s="114">
        <v>4</v>
      </c>
    </row>
    <row r="6" spans="1:15" ht="103.9" customHeight="1" x14ac:dyDescent="0.25">
      <c r="A6" s="124">
        <v>3</v>
      </c>
      <c r="B6" s="114" t="s">
        <v>1700</v>
      </c>
      <c r="C6" s="119" t="s">
        <v>1706</v>
      </c>
      <c r="D6" s="115">
        <v>4</v>
      </c>
      <c r="E6" s="123" t="s">
        <v>1702</v>
      </c>
      <c r="F6" s="123" t="s">
        <v>1397</v>
      </c>
      <c r="G6" s="119" t="s">
        <v>1706</v>
      </c>
      <c r="H6" s="119" t="s">
        <v>1707</v>
      </c>
      <c r="I6" s="114" t="s">
        <v>1700</v>
      </c>
      <c r="J6" s="114" t="s">
        <v>1708</v>
      </c>
      <c r="K6" s="114" t="s">
        <v>1471</v>
      </c>
      <c r="L6" s="114" t="s">
        <v>1705</v>
      </c>
      <c r="M6" s="114">
        <v>4</v>
      </c>
    </row>
    <row r="7" spans="1:15" ht="76.900000000000006" customHeight="1" x14ac:dyDescent="0.25">
      <c r="A7" s="125">
        <v>6</v>
      </c>
      <c r="B7" s="114" t="s">
        <v>1700</v>
      </c>
      <c r="C7" s="119" t="s">
        <v>1709</v>
      </c>
      <c r="D7" s="115">
        <v>5</v>
      </c>
      <c r="E7" s="123" t="s">
        <v>1702</v>
      </c>
      <c r="F7" s="123" t="s">
        <v>1408</v>
      </c>
      <c r="G7" s="119" t="s">
        <v>1709</v>
      </c>
      <c r="H7" s="119" t="s">
        <v>1710</v>
      </c>
      <c r="I7" s="114" t="s">
        <v>1700</v>
      </c>
      <c r="J7" s="114" t="s">
        <v>1704</v>
      </c>
      <c r="K7" s="114" t="s">
        <v>1471</v>
      </c>
      <c r="L7" s="114" t="s">
        <v>1705</v>
      </c>
      <c r="M7" s="114">
        <v>5</v>
      </c>
    </row>
    <row r="8" spans="1:15" ht="82.9" customHeight="1" x14ac:dyDescent="0.25">
      <c r="A8" s="113">
        <v>5</v>
      </c>
      <c r="B8" s="114" t="s">
        <v>1700</v>
      </c>
      <c r="C8" s="119" t="s">
        <v>1711</v>
      </c>
      <c r="D8" s="115">
        <v>4</v>
      </c>
      <c r="E8" s="123" t="s">
        <v>1702</v>
      </c>
      <c r="F8" s="123" t="s">
        <v>1408</v>
      </c>
      <c r="G8" s="119" t="s">
        <v>1711</v>
      </c>
      <c r="H8" s="119" t="s">
        <v>1710</v>
      </c>
      <c r="I8" s="114" t="s">
        <v>1700</v>
      </c>
      <c r="J8" s="114" t="s">
        <v>1708</v>
      </c>
      <c r="K8" s="114" t="s">
        <v>1471</v>
      </c>
      <c r="L8" s="114" t="s">
        <v>1705</v>
      </c>
      <c r="M8" s="114">
        <v>4</v>
      </c>
    </row>
    <row r="9" spans="1:15" ht="63" x14ac:dyDescent="0.25">
      <c r="A9" s="126">
        <v>8</v>
      </c>
      <c r="B9" s="114" t="s">
        <v>1700</v>
      </c>
      <c r="C9" s="119" t="s">
        <v>1712</v>
      </c>
      <c r="D9" s="115">
        <v>5</v>
      </c>
      <c r="E9" s="123" t="s">
        <v>1702</v>
      </c>
      <c r="F9" s="123" t="s">
        <v>1417</v>
      </c>
      <c r="G9" s="119" t="s">
        <v>1712</v>
      </c>
      <c r="H9" s="119" t="s">
        <v>1713</v>
      </c>
      <c r="I9" s="114" t="s">
        <v>1700</v>
      </c>
      <c r="J9" s="114" t="s">
        <v>1704</v>
      </c>
      <c r="K9" s="114" t="s">
        <v>1471</v>
      </c>
      <c r="L9" s="114" t="s">
        <v>1705</v>
      </c>
      <c r="M9" s="114">
        <v>5</v>
      </c>
    </row>
    <row r="10" spans="1:15" ht="63" x14ac:dyDescent="0.25">
      <c r="A10" s="127">
        <v>7</v>
      </c>
      <c r="B10" s="114" t="s">
        <v>1700</v>
      </c>
      <c r="C10" s="119" t="s">
        <v>1714</v>
      </c>
      <c r="D10" s="115">
        <v>4</v>
      </c>
      <c r="E10" s="123" t="s">
        <v>1702</v>
      </c>
      <c r="F10" s="123" t="s">
        <v>1417</v>
      </c>
      <c r="G10" s="119" t="s">
        <v>1714</v>
      </c>
      <c r="H10" s="119" t="s">
        <v>1713</v>
      </c>
      <c r="I10" s="114" t="s">
        <v>1700</v>
      </c>
      <c r="J10" s="128" t="s">
        <v>1708</v>
      </c>
      <c r="K10" s="114" t="s">
        <v>1471</v>
      </c>
      <c r="L10" s="114" t="s">
        <v>1705</v>
      </c>
      <c r="M10" s="114">
        <v>4</v>
      </c>
    </row>
    <row r="11" spans="1:15" ht="51" customHeight="1" x14ac:dyDescent="0.25">
      <c r="A11" s="113">
        <v>10</v>
      </c>
      <c r="B11" s="114" t="s">
        <v>1700</v>
      </c>
      <c r="C11" s="119" t="s">
        <v>1715</v>
      </c>
      <c r="D11" s="115">
        <v>5</v>
      </c>
      <c r="E11" s="123" t="s">
        <v>1702</v>
      </c>
      <c r="F11" s="123" t="s">
        <v>1414</v>
      </c>
      <c r="G11" s="119" t="s">
        <v>1715</v>
      </c>
      <c r="H11" s="119" t="s">
        <v>1716</v>
      </c>
      <c r="I11" s="114" t="s">
        <v>1700</v>
      </c>
      <c r="J11" s="114" t="s">
        <v>1704</v>
      </c>
      <c r="K11" s="114" t="s">
        <v>1471</v>
      </c>
      <c r="L11" s="114" t="s">
        <v>1705</v>
      </c>
      <c r="M11" s="114">
        <v>5</v>
      </c>
    </row>
    <row r="12" spans="1:15" ht="47.25" x14ac:dyDescent="0.25">
      <c r="A12" s="124">
        <v>9</v>
      </c>
      <c r="B12" s="114" t="s">
        <v>1700</v>
      </c>
      <c r="C12" s="119" t="s">
        <v>1717</v>
      </c>
      <c r="D12" s="115">
        <v>4</v>
      </c>
      <c r="E12" s="123" t="s">
        <v>1702</v>
      </c>
      <c r="F12" s="123" t="s">
        <v>1414</v>
      </c>
      <c r="G12" s="119" t="s">
        <v>1717</v>
      </c>
      <c r="H12" s="119" t="s">
        <v>1716</v>
      </c>
      <c r="I12" s="114" t="s">
        <v>1700</v>
      </c>
      <c r="J12" s="114" t="s">
        <v>1708</v>
      </c>
      <c r="K12" s="114" t="s">
        <v>1471</v>
      </c>
      <c r="L12" s="114" t="s">
        <v>1705</v>
      </c>
      <c r="M12" s="114">
        <v>4</v>
      </c>
    </row>
    <row r="13" spans="1:15" ht="174.2" customHeight="1" x14ac:dyDescent="0.25">
      <c r="A13" s="127">
        <v>11</v>
      </c>
      <c r="B13" s="114" t="s">
        <v>1700</v>
      </c>
      <c r="C13" s="129" t="s">
        <v>1718</v>
      </c>
      <c r="D13" s="120">
        <v>4</v>
      </c>
      <c r="E13" s="130" t="s">
        <v>1677</v>
      </c>
      <c r="F13" s="130" t="s">
        <v>1397</v>
      </c>
      <c r="G13" s="129" t="s">
        <v>1718</v>
      </c>
      <c r="H13" s="119" t="s">
        <v>1719</v>
      </c>
      <c r="I13" s="114" t="s">
        <v>1700</v>
      </c>
      <c r="J13" s="114" t="s">
        <v>1720</v>
      </c>
      <c r="K13" s="114" t="s">
        <v>1430</v>
      </c>
      <c r="L13" s="114" t="s">
        <v>1705</v>
      </c>
      <c r="M13" s="114">
        <v>4</v>
      </c>
    </row>
    <row r="14" spans="1:15" ht="112.9" customHeight="1" x14ac:dyDescent="0.25">
      <c r="A14" s="125">
        <v>18</v>
      </c>
      <c r="B14" s="114" t="s">
        <v>1700</v>
      </c>
      <c r="C14" s="119" t="s">
        <v>1721</v>
      </c>
      <c r="D14" s="115">
        <v>5</v>
      </c>
      <c r="E14" s="123" t="s">
        <v>1702</v>
      </c>
      <c r="F14" s="123" t="s">
        <v>1442</v>
      </c>
      <c r="G14" s="119" t="s">
        <v>1721</v>
      </c>
      <c r="H14" s="119" t="s">
        <v>1722</v>
      </c>
      <c r="I14" s="114" t="s">
        <v>1700</v>
      </c>
      <c r="J14" s="114" t="s">
        <v>1704</v>
      </c>
      <c r="K14" s="114" t="s">
        <v>1471</v>
      </c>
      <c r="L14" s="114" t="s">
        <v>1705</v>
      </c>
      <c r="M14" s="114">
        <v>5</v>
      </c>
    </row>
    <row r="15" spans="1:15" ht="110.45" customHeight="1" x14ac:dyDescent="0.25">
      <c r="A15" s="113">
        <v>17</v>
      </c>
      <c r="B15" s="114" t="s">
        <v>1700</v>
      </c>
      <c r="C15" s="119" t="s">
        <v>1723</v>
      </c>
      <c r="D15" s="115">
        <v>4</v>
      </c>
      <c r="E15" s="123" t="s">
        <v>1702</v>
      </c>
      <c r="F15" s="123" t="s">
        <v>1442</v>
      </c>
      <c r="G15" s="119" t="s">
        <v>1723</v>
      </c>
      <c r="H15" s="119" t="s">
        <v>1724</v>
      </c>
      <c r="I15" s="114" t="s">
        <v>1700</v>
      </c>
      <c r="J15" s="114" t="s">
        <v>1708</v>
      </c>
      <c r="K15" s="114" t="s">
        <v>1471</v>
      </c>
      <c r="L15" s="114" t="s">
        <v>1705</v>
      </c>
      <c r="M15" s="114">
        <v>4</v>
      </c>
    </row>
    <row r="16" spans="1:15" ht="53.45" customHeight="1" x14ac:dyDescent="0.25">
      <c r="A16" s="113">
        <v>19</v>
      </c>
      <c r="B16" s="114" t="s">
        <v>1725</v>
      </c>
      <c r="C16" s="129" t="s">
        <v>1726</v>
      </c>
      <c r="D16" s="114">
        <v>4</v>
      </c>
      <c r="E16" s="130" t="s">
        <v>1679</v>
      </c>
      <c r="F16" s="130" t="s">
        <v>1397</v>
      </c>
      <c r="G16" s="129" t="s">
        <v>1726</v>
      </c>
      <c r="H16" s="129" t="s">
        <v>1692</v>
      </c>
      <c r="I16" s="114" t="s">
        <v>1725</v>
      </c>
      <c r="J16" s="114" t="s">
        <v>1708</v>
      </c>
      <c r="K16" s="114" t="s">
        <v>1430</v>
      </c>
      <c r="L16" s="114" t="s">
        <v>1705</v>
      </c>
      <c r="M16" s="114">
        <v>5</v>
      </c>
    </row>
    <row r="17" spans="1:13" ht="273.2" customHeight="1" x14ac:dyDescent="0.25">
      <c r="A17" s="131">
        <v>22</v>
      </c>
      <c r="B17" s="132" t="s">
        <v>1700</v>
      </c>
      <c r="C17" s="133" t="s">
        <v>1727</v>
      </c>
      <c r="D17" s="134">
        <v>3</v>
      </c>
      <c r="E17" s="135" t="s">
        <v>1674</v>
      </c>
      <c r="F17" s="135" t="s">
        <v>1397</v>
      </c>
      <c r="G17" s="133" t="s">
        <v>1727</v>
      </c>
      <c r="H17" s="136" t="s">
        <v>1728</v>
      </c>
      <c r="I17" s="132" t="s">
        <v>1700</v>
      </c>
      <c r="J17" s="132" t="s">
        <v>1729</v>
      </c>
      <c r="K17" s="132" t="s">
        <v>1730</v>
      </c>
      <c r="L17" s="132" t="s">
        <v>1705</v>
      </c>
      <c r="M17" s="132">
        <v>3</v>
      </c>
    </row>
    <row r="18" spans="1:13" ht="57.2" customHeight="1" x14ac:dyDescent="0.25">
      <c r="A18" s="126">
        <v>26</v>
      </c>
      <c r="B18" s="114" t="s">
        <v>1700</v>
      </c>
      <c r="C18" s="119" t="s">
        <v>1731</v>
      </c>
      <c r="D18" s="115">
        <v>5</v>
      </c>
      <c r="E18" s="123" t="s">
        <v>1702</v>
      </c>
      <c r="F18" s="123" t="s">
        <v>1482</v>
      </c>
      <c r="G18" s="119" t="s">
        <v>1731</v>
      </c>
      <c r="H18" s="119" t="s">
        <v>1732</v>
      </c>
      <c r="I18" s="114" t="s">
        <v>1700</v>
      </c>
      <c r="J18" s="114" t="s">
        <v>1704</v>
      </c>
      <c r="K18" s="114" t="s">
        <v>1471</v>
      </c>
      <c r="L18" s="114" t="s">
        <v>1705</v>
      </c>
      <c r="M18" s="114">
        <v>5</v>
      </c>
    </row>
    <row r="19" spans="1:13" ht="55.9" customHeight="1" x14ac:dyDescent="0.25">
      <c r="A19" s="127">
        <v>25</v>
      </c>
      <c r="B19" s="114" t="s">
        <v>1700</v>
      </c>
      <c r="C19" s="119" t="s">
        <v>1733</v>
      </c>
      <c r="D19" s="115">
        <v>4</v>
      </c>
      <c r="E19" s="123" t="s">
        <v>1702</v>
      </c>
      <c r="F19" s="123" t="s">
        <v>1482</v>
      </c>
      <c r="G19" s="119" t="s">
        <v>1733</v>
      </c>
      <c r="H19" s="119" t="s">
        <v>1732</v>
      </c>
      <c r="I19" s="114" t="s">
        <v>1700</v>
      </c>
      <c r="J19" s="114" t="s">
        <v>1708</v>
      </c>
      <c r="K19" s="114" t="s">
        <v>1471</v>
      </c>
      <c r="L19" s="114" t="s">
        <v>1705</v>
      </c>
      <c r="M19" s="114">
        <v>4</v>
      </c>
    </row>
    <row r="20" spans="1:13" ht="37.15" customHeight="1" x14ac:dyDescent="0.25">
      <c r="A20" s="137">
        <v>27</v>
      </c>
      <c r="B20" s="114" t="s">
        <v>1734</v>
      </c>
      <c r="C20" s="119" t="s">
        <v>1735</v>
      </c>
      <c r="D20" s="115">
        <v>4</v>
      </c>
      <c r="E20" s="138" t="s">
        <v>1736</v>
      </c>
      <c r="F20" s="123" t="s">
        <v>1397</v>
      </c>
      <c r="G20" s="119" t="s">
        <v>1735</v>
      </c>
      <c r="H20" s="119" t="s">
        <v>1737</v>
      </c>
      <c r="I20" s="114" t="s">
        <v>1734</v>
      </c>
      <c r="J20" s="114" t="s">
        <v>1708</v>
      </c>
      <c r="K20" s="114" t="s">
        <v>1430</v>
      </c>
      <c r="L20" s="114" t="s">
        <v>1705</v>
      </c>
      <c r="M20" s="114">
        <v>5</v>
      </c>
    </row>
    <row r="21" spans="1:13" ht="57.2" customHeight="1" x14ac:dyDescent="0.25">
      <c r="A21" s="127">
        <v>31</v>
      </c>
      <c r="B21" s="114" t="s">
        <v>1700</v>
      </c>
      <c r="C21" s="119" t="s">
        <v>1738</v>
      </c>
      <c r="D21" s="115">
        <v>5</v>
      </c>
      <c r="E21" s="123" t="s">
        <v>1702</v>
      </c>
      <c r="F21" s="123" t="s">
        <v>1473</v>
      </c>
      <c r="G21" s="119" t="s">
        <v>1738</v>
      </c>
      <c r="H21" s="119" t="s">
        <v>1739</v>
      </c>
      <c r="I21" s="114" t="s">
        <v>1700</v>
      </c>
      <c r="J21" s="114" t="s">
        <v>1704</v>
      </c>
      <c r="K21" s="139" t="s">
        <v>1405</v>
      </c>
      <c r="L21" s="114" t="s">
        <v>1705</v>
      </c>
      <c r="M21" s="114">
        <v>5</v>
      </c>
    </row>
    <row r="22" spans="1:13" ht="53.45" customHeight="1" x14ac:dyDescent="0.25">
      <c r="A22" s="126">
        <v>29</v>
      </c>
      <c r="B22" s="114" t="s">
        <v>1700</v>
      </c>
      <c r="C22" s="119" t="s">
        <v>1740</v>
      </c>
      <c r="D22" s="115">
        <v>4</v>
      </c>
      <c r="E22" s="123" t="s">
        <v>1702</v>
      </c>
      <c r="F22" s="123" t="s">
        <v>1473</v>
      </c>
      <c r="G22" s="119" t="s">
        <v>1740</v>
      </c>
      <c r="H22" s="119" t="s">
        <v>1741</v>
      </c>
      <c r="I22" s="114" t="s">
        <v>1700</v>
      </c>
      <c r="J22" s="114" t="s">
        <v>1708</v>
      </c>
      <c r="K22" s="114" t="s">
        <v>1415</v>
      </c>
      <c r="L22" s="114" t="s">
        <v>1705</v>
      </c>
      <c r="M22" s="114">
        <v>4</v>
      </c>
    </row>
    <row r="23" spans="1:13" ht="63" x14ac:dyDescent="0.25">
      <c r="A23" s="125">
        <v>33</v>
      </c>
      <c r="B23" s="114" t="s">
        <v>1700</v>
      </c>
      <c r="C23" s="119" t="s">
        <v>1742</v>
      </c>
      <c r="D23" s="115">
        <v>5</v>
      </c>
      <c r="E23" s="123" t="s">
        <v>1702</v>
      </c>
      <c r="F23" s="123" t="s">
        <v>1542</v>
      </c>
      <c r="G23" s="119" t="s">
        <v>1742</v>
      </c>
      <c r="H23" s="119" t="s">
        <v>1743</v>
      </c>
      <c r="I23" s="114" t="s">
        <v>1700</v>
      </c>
      <c r="J23" s="114" t="s">
        <v>1704</v>
      </c>
      <c r="K23" s="114" t="s">
        <v>1471</v>
      </c>
      <c r="L23" s="114" t="s">
        <v>1705</v>
      </c>
      <c r="M23" s="114">
        <v>5</v>
      </c>
    </row>
    <row r="24" spans="1:13" ht="65.45" customHeight="1" x14ac:dyDescent="0.25">
      <c r="A24" s="113">
        <v>32</v>
      </c>
      <c r="B24" s="114" t="s">
        <v>1700</v>
      </c>
      <c r="C24" s="119" t="s">
        <v>1744</v>
      </c>
      <c r="D24" s="115">
        <v>4</v>
      </c>
      <c r="E24" s="123" t="s">
        <v>1702</v>
      </c>
      <c r="F24" s="123" t="s">
        <v>1542</v>
      </c>
      <c r="G24" s="119" t="s">
        <v>1744</v>
      </c>
      <c r="H24" s="119" t="s">
        <v>1743</v>
      </c>
      <c r="I24" s="114" t="s">
        <v>1700</v>
      </c>
      <c r="J24" s="114" t="s">
        <v>1708</v>
      </c>
      <c r="K24" s="114" t="s">
        <v>1471</v>
      </c>
      <c r="L24" s="114" t="s">
        <v>1705</v>
      </c>
      <c r="M24" s="114">
        <v>4</v>
      </c>
    </row>
    <row r="25" spans="1:13" ht="65.45" customHeight="1" x14ac:dyDescent="0.25">
      <c r="A25" s="126">
        <v>35</v>
      </c>
      <c r="B25" s="114" t="s">
        <v>1700</v>
      </c>
      <c r="C25" s="119" t="s">
        <v>1745</v>
      </c>
      <c r="D25" s="115">
        <v>5</v>
      </c>
      <c r="E25" s="123" t="s">
        <v>1702</v>
      </c>
      <c r="F25" s="123" t="s">
        <v>1546</v>
      </c>
      <c r="G25" s="119" t="s">
        <v>1745</v>
      </c>
      <c r="H25" s="119" t="s">
        <v>1746</v>
      </c>
      <c r="I25" s="114" t="s">
        <v>1700</v>
      </c>
      <c r="J25" s="114" t="s">
        <v>1704</v>
      </c>
      <c r="K25" s="114" t="s">
        <v>1471</v>
      </c>
      <c r="L25" s="114" t="s">
        <v>1705</v>
      </c>
      <c r="M25" s="114">
        <v>5</v>
      </c>
    </row>
    <row r="26" spans="1:13" ht="63" x14ac:dyDescent="0.25">
      <c r="A26" s="127">
        <v>34</v>
      </c>
      <c r="B26" s="114" t="s">
        <v>1700</v>
      </c>
      <c r="C26" s="119" t="s">
        <v>1747</v>
      </c>
      <c r="D26" s="115">
        <v>4</v>
      </c>
      <c r="E26" s="123" t="s">
        <v>1702</v>
      </c>
      <c r="F26" s="123" t="s">
        <v>1546</v>
      </c>
      <c r="G26" s="119" t="s">
        <v>1747</v>
      </c>
      <c r="H26" s="119" t="s">
        <v>1748</v>
      </c>
      <c r="I26" s="114" t="s">
        <v>1700</v>
      </c>
      <c r="J26" s="114" t="s">
        <v>1708</v>
      </c>
      <c r="K26" s="114" t="s">
        <v>1471</v>
      </c>
      <c r="L26" s="114" t="s">
        <v>1705</v>
      </c>
      <c r="M26" s="114">
        <v>4</v>
      </c>
    </row>
    <row r="27" spans="1:13" s="117" customFormat="1" x14ac:dyDescent="0.25">
      <c r="A27" s="140"/>
      <c r="D27" s="141"/>
      <c r="E27" s="142"/>
      <c r="F27" s="142"/>
    </row>
    <row r="28" spans="1:13" s="117" customFormat="1" x14ac:dyDescent="0.25">
      <c r="A28" s="140"/>
      <c r="D28" s="141"/>
      <c r="E28" s="142"/>
      <c r="F28" s="142"/>
    </row>
    <row r="29" spans="1:13" s="117" customFormat="1" x14ac:dyDescent="0.25">
      <c r="A29" s="140"/>
      <c r="D29" s="141"/>
      <c r="E29" s="142"/>
      <c r="F29" s="142"/>
    </row>
    <row r="30" spans="1:13" s="117" customFormat="1" x14ac:dyDescent="0.25">
      <c r="A30" s="140"/>
      <c r="D30" s="141"/>
      <c r="E30" s="142"/>
      <c r="F30" s="142"/>
    </row>
    <row r="31" spans="1:13" s="117" customFormat="1" x14ac:dyDescent="0.25">
      <c r="A31" s="140"/>
      <c r="D31" s="141"/>
      <c r="E31" s="142"/>
      <c r="F31" s="142"/>
    </row>
    <row r="32" spans="1:13" s="117" customFormat="1" x14ac:dyDescent="0.25">
      <c r="A32" s="140"/>
      <c r="D32" s="141"/>
      <c r="E32" s="142"/>
      <c r="F32" s="142"/>
    </row>
    <row r="33" spans="1:6" s="117" customFormat="1" x14ac:dyDescent="0.25">
      <c r="A33" s="140"/>
      <c r="D33" s="141"/>
      <c r="E33" s="142"/>
      <c r="F33" s="142"/>
    </row>
    <row r="34" spans="1:6" s="117" customFormat="1" x14ac:dyDescent="0.25">
      <c r="A34" s="140"/>
      <c r="D34" s="141"/>
      <c r="E34" s="142"/>
      <c r="F34" s="142"/>
    </row>
    <row r="35" spans="1:6" s="117" customFormat="1" x14ac:dyDescent="0.25">
      <c r="A35" s="140"/>
      <c r="D35" s="141"/>
      <c r="E35" s="142"/>
      <c r="F35" s="142"/>
    </row>
    <row r="36" spans="1:6" s="117" customFormat="1" x14ac:dyDescent="0.25">
      <c r="A36" s="140"/>
      <c r="D36" s="141"/>
      <c r="E36" s="142"/>
      <c r="F36" s="142"/>
    </row>
    <row r="37" spans="1:6" s="117" customFormat="1" x14ac:dyDescent="0.25">
      <c r="A37" s="140"/>
      <c r="D37" s="141"/>
      <c r="E37" s="142"/>
      <c r="F37" s="142"/>
    </row>
    <row r="38" spans="1:6" s="117" customFormat="1" x14ac:dyDescent="0.25">
      <c r="A38" s="140"/>
      <c r="D38" s="141"/>
      <c r="E38" s="142"/>
      <c r="F38" s="142"/>
    </row>
    <row r="39" spans="1:6" s="117" customFormat="1" x14ac:dyDescent="0.25">
      <c r="A39" s="140"/>
      <c r="D39" s="141"/>
      <c r="E39" s="142"/>
      <c r="F39" s="142"/>
    </row>
    <row r="40" spans="1:6" s="117" customFormat="1" x14ac:dyDescent="0.25">
      <c r="A40" s="140"/>
      <c r="D40" s="141"/>
      <c r="E40" s="142"/>
      <c r="F40" s="142"/>
    </row>
    <row r="41" spans="1:6" s="117" customFormat="1" x14ac:dyDescent="0.25">
      <c r="A41" s="140"/>
      <c r="D41" s="141"/>
      <c r="E41" s="142"/>
      <c r="F41" s="142"/>
    </row>
    <row r="42" spans="1:6" s="117" customFormat="1" x14ac:dyDescent="0.25">
      <c r="A42" s="140"/>
      <c r="D42" s="141"/>
      <c r="E42" s="142"/>
      <c r="F42" s="142"/>
    </row>
    <row r="43" spans="1:6" s="117" customFormat="1" x14ac:dyDescent="0.25">
      <c r="A43" s="140"/>
      <c r="D43" s="141"/>
      <c r="E43" s="142"/>
      <c r="F43" s="142"/>
    </row>
    <row r="44" spans="1:6" s="117" customFormat="1" x14ac:dyDescent="0.25">
      <c r="A44" s="140"/>
      <c r="D44" s="141"/>
      <c r="E44" s="142"/>
      <c r="F44" s="142"/>
    </row>
    <row r="45" spans="1:6" s="117" customFormat="1" x14ac:dyDescent="0.25">
      <c r="A45" s="140"/>
      <c r="D45" s="141"/>
      <c r="E45" s="142"/>
      <c r="F45" s="142"/>
    </row>
    <row r="46" spans="1:6" s="117" customFormat="1" x14ac:dyDescent="0.25">
      <c r="A46" s="140"/>
      <c r="D46" s="141"/>
      <c r="E46" s="142"/>
      <c r="F46" s="142"/>
    </row>
    <row r="47" spans="1:6" s="117" customFormat="1" x14ac:dyDescent="0.25">
      <c r="A47" s="140"/>
      <c r="D47" s="141"/>
      <c r="E47" s="142"/>
      <c r="F47" s="142"/>
    </row>
    <row r="48" spans="1:6" s="117" customFormat="1" x14ac:dyDescent="0.25">
      <c r="A48" s="140"/>
      <c r="D48" s="141"/>
      <c r="E48" s="142"/>
      <c r="F48" s="142"/>
    </row>
    <row r="49" spans="1:6" s="117" customFormat="1" x14ac:dyDescent="0.25">
      <c r="A49" s="140"/>
      <c r="D49" s="141"/>
      <c r="E49" s="142"/>
      <c r="F49" s="142"/>
    </row>
    <row r="50" spans="1:6" s="117" customFormat="1" x14ac:dyDescent="0.25">
      <c r="A50" s="140"/>
      <c r="D50" s="141"/>
      <c r="E50" s="142"/>
      <c r="F50" s="142"/>
    </row>
    <row r="51" spans="1:6" s="117" customFormat="1" x14ac:dyDescent="0.25">
      <c r="A51" s="140"/>
      <c r="D51" s="141"/>
      <c r="E51" s="142"/>
      <c r="F51" s="142"/>
    </row>
    <row r="52" spans="1:6" s="117" customFormat="1" x14ac:dyDescent="0.25">
      <c r="A52" s="140"/>
      <c r="D52" s="141"/>
      <c r="E52" s="142"/>
      <c r="F52" s="142"/>
    </row>
    <row r="53" spans="1:6" s="117" customFormat="1" x14ac:dyDescent="0.25">
      <c r="A53" s="140"/>
      <c r="D53" s="141"/>
      <c r="E53" s="142"/>
      <c r="F53" s="142"/>
    </row>
    <row r="54" spans="1:6" s="117" customFormat="1" x14ac:dyDescent="0.25">
      <c r="A54" s="140"/>
      <c r="D54" s="141"/>
      <c r="E54" s="142"/>
      <c r="F54" s="142"/>
    </row>
    <row r="55" spans="1:6" s="117" customFormat="1" x14ac:dyDescent="0.25">
      <c r="A55" s="140"/>
      <c r="D55" s="141"/>
      <c r="E55" s="142"/>
      <c r="F55" s="142"/>
    </row>
    <row r="56" spans="1:6" s="117" customFormat="1" x14ac:dyDescent="0.25">
      <c r="A56" s="140"/>
      <c r="D56" s="141"/>
      <c r="E56" s="142"/>
      <c r="F56" s="142"/>
    </row>
    <row r="57" spans="1:6" s="117" customFormat="1" x14ac:dyDescent="0.25">
      <c r="A57" s="140"/>
      <c r="D57" s="141"/>
      <c r="E57" s="142"/>
      <c r="F57" s="142"/>
    </row>
    <row r="58" spans="1:6" s="117" customFormat="1" x14ac:dyDescent="0.25">
      <c r="A58" s="140"/>
      <c r="D58" s="141"/>
      <c r="E58" s="142"/>
      <c r="F58" s="142"/>
    </row>
    <row r="59" spans="1:6" s="117" customFormat="1" x14ac:dyDescent="0.25">
      <c r="A59" s="140"/>
      <c r="D59" s="141"/>
      <c r="E59" s="142"/>
      <c r="F59" s="142"/>
    </row>
    <row r="60" spans="1:6" s="117" customFormat="1" x14ac:dyDescent="0.25">
      <c r="A60" s="140"/>
      <c r="D60" s="141"/>
      <c r="E60" s="142"/>
      <c r="F60" s="142"/>
    </row>
    <row r="61" spans="1:6" s="117" customFormat="1" x14ac:dyDescent="0.25">
      <c r="A61" s="140"/>
      <c r="D61" s="141"/>
      <c r="E61" s="142"/>
      <c r="F61" s="142"/>
    </row>
    <row r="62" spans="1:6" s="117" customFormat="1" x14ac:dyDescent="0.25">
      <c r="A62" s="140"/>
      <c r="D62" s="141"/>
      <c r="E62" s="142"/>
      <c r="F62" s="142"/>
    </row>
    <row r="63" spans="1:6" s="117" customFormat="1" x14ac:dyDescent="0.25">
      <c r="A63" s="140"/>
      <c r="D63" s="141"/>
      <c r="E63" s="142"/>
      <c r="F63" s="142"/>
    </row>
    <row r="64" spans="1:6" s="117" customFormat="1" x14ac:dyDescent="0.25">
      <c r="A64" s="140"/>
      <c r="D64" s="141"/>
      <c r="E64" s="142"/>
      <c r="F64" s="142"/>
    </row>
    <row r="65" spans="1:6" s="117" customFormat="1" x14ac:dyDescent="0.25">
      <c r="A65" s="140"/>
      <c r="D65" s="141"/>
      <c r="E65" s="142"/>
      <c r="F65" s="142"/>
    </row>
    <row r="66" spans="1:6" s="117" customFormat="1" x14ac:dyDescent="0.25">
      <c r="A66" s="140"/>
      <c r="D66" s="141"/>
      <c r="E66" s="142"/>
      <c r="F66" s="142"/>
    </row>
    <row r="67" spans="1:6" s="117" customFormat="1" x14ac:dyDescent="0.25">
      <c r="A67" s="140"/>
      <c r="D67" s="141"/>
      <c r="E67" s="142"/>
      <c r="F67" s="142"/>
    </row>
    <row r="68" spans="1:6" s="117" customFormat="1" x14ac:dyDescent="0.25">
      <c r="A68" s="140"/>
      <c r="D68" s="141"/>
      <c r="E68" s="142"/>
      <c r="F68" s="142"/>
    </row>
    <row r="69" spans="1:6" s="117" customFormat="1" x14ac:dyDescent="0.25">
      <c r="A69" s="140"/>
      <c r="D69" s="141"/>
      <c r="E69" s="142"/>
      <c r="F69" s="142"/>
    </row>
    <row r="70" spans="1:6" s="117" customFormat="1" x14ac:dyDescent="0.25">
      <c r="A70" s="140"/>
      <c r="D70" s="141"/>
      <c r="E70" s="142"/>
      <c r="F70" s="142"/>
    </row>
    <row r="71" spans="1:6" s="117" customFormat="1" x14ac:dyDescent="0.25">
      <c r="A71" s="140"/>
      <c r="D71" s="141"/>
      <c r="E71" s="142"/>
      <c r="F71" s="142"/>
    </row>
    <row r="72" spans="1:6" s="117" customFormat="1" x14ac:dyDescent="0.25">
      <c r="A72" s="140"/>
      <c r="D72" s="141"/>
      <c r="E72" s="142"/>
      <c r="F72" s="142"/>
    </row>
    <row r="73" spans="1:6" s="117" customFormat="1" x14ac:dyDescent="0.25">
      <c r="A73" s="140"/>
      <c r="D73" s="141"/>
      <c r="E73" s="142"/>
      <c r="F73" s="142"/>
    </row>
    <row r="74" spans="1:6" s="117" customFormat="1" x14ac:dyDescent="0.25">
      <c r="A74" s="140"/>
      <c r="D74" s="141"/>
      <c r="E74" s="142"/>
      <c r="F74" s="142"/>
    </row>
    <row r="75" spans="1:6" s="117" customFormat="1" x14ac:dyDescent="0.25">
      <c r="A75" s="140"/>
      <c r="D75" s="141"/>
      <c r="E75" s="142"/>
      <c r="F75" s="142"/>
    </row>
    <row r="76" spans="1:6" s="117" customFormat="1" x14ac:dyDescent="0.25">
      <c r="A76" s="140"/>
      <c r="D76" s="141"/>
      <c r="E76" s="142"/>
      <c r="F76" s="142"/>
    </row>
    <row r="77" spans="1:6" s="117" customFormat="1" x14ac:dyDescent="0.25">
      <c r="A77" s="140"/>
      <c r="D77" s="141"/>
      <c r="E77" s="142"/>
      <c r="F77" s="142"/>
    </row>
    <row r="78" spans="1:6" s="117" customFormat="1" x14ac:dyDescent="0.25">
      <c r="A78" s="140"/>
      <c r="D78" s="141"/>
      <c r="E78" s="142"/>
      <c r="F78" s="142"/>
    </row>
    <row r="79" spans="1:6" s="117" customFormat="1" x14ac:dyDescent="0.25">
      <c r="A79" s="140"/>
      <c r="D79" s="141"/>
      <c r="E79" s="142"/>
      <c r="F79" s="142"/>
    </row>
    <row r="80" spans="1:6" s="117" customFormat="1" x14ac:dyDescent="0.25">
      <c r="A80" s="140"/>
      <c r="D80" s="141"/>
      <c r="E80" s="142"/>
      <c r="F80" s="142"/>
    </row>
    <row r="81" spans="1:6" s="117" customFormat="1" x14ac:dyDescent="0.25">
      <c r="A81" s="140"/>
      <c r="D81" s="141"/>
      <c r="E81" s="142"/>
      <c r="F81" s="142"/>
    </row>
    <row r="82" spans="1:6" s="117" customFormat="1" x14ac:dyDescent="0.25">
      <c r="A82" s="140"/>
      <c r="D82" s="141"/>
      <c r="E82" s="142"/>
      <c r="F82" s="142"/>
    </row>
    <row r="83" spans="1:6" s="117" customFormat="1" x14ac:dyDescent="0.25">
      <c r="A83" s="140"/>
      <c r="D83" s="141"/>
      <c r="E83" s="142"/>
      <c r="F83" s="142"/>
    </row>
    <row r="84" spans="1:6" s="117" customFormat="1" x14ac:dyDescent="0.25">
      <c r="A84" s="140"/>
      <c r="D84" s="141"/>
      <c r="E84" s="142"/>
      <c r="F84" s="142"/>
    </row>
    <row r="85" spans="1:6" s="117" customFormat="1" x14ac:dyDescent="0.25">
      <c r="A85" s="140"/>
      <c r="D85" s="141"/>
      <c r="E85" s="142"/>
      <c r="F85" s="142"/>
    </row>
    <row r="86" spans="1:6" s="117" customFormat="1" x14ac:dyDescent="0.25">
      <c r="A86" s="140"/>
      <c r="D86" s="141"/>
      <c r="E86" s="142"/>
      <c r="F86" s="142"/>
    </row>
    <row r="87" spans="1:6" s="117" customFormat="1" x14ac:dyDescent="0.25">
      <c r="A87" s="140"/>
      <c r="D87" s="141"/>
      <c r="E87" s="142"/>
      <c r="F87" s="142"/>
    </row>
    <row r="88" spans="1:6" s="117" customFormat="1" x14ac:dyDescent="0.25">
      <c r="A88" s="140"/>
      <c r="D88" s="141"/>
      <c r="E88" s="142"/>
      <c r="F88" s="142"/>
    </row>
    <row r="89" spans="1:6" s="117" customFormat="1" x14ac:dyDescent="0.25">
      <c r="A89" s="140"/>
      <c r="D89" s="141"/>
      <c r="E89" s="142"/>
      <c r="F89" s="142"/>
    </row>
    <row r="90" spans="1:6" s="117" customFormat="1" x14ac:dyDescent="0.25">
      <c r="A90" s="140"/>
      <c r="D90" s="141"/>
      <c r="E90" s="142"/>
      <c r="F90" s="142"/>
    </row>
    <row r="91" spans="1:6" s="117" customFormat="1" x14ac:dyDescent="0.25">
      <c r="A91" s="140"/>
      <c r="D91" s="141"/>
      <c r="E91" s="142"/>
      <c r="F91" s="142"/>
    </row>
    <row r="92" spans="1:6" s="117" customFormat="1" x14ac:dyDescent="0.25">
      <c r="A92" s="140"/>
      <c r="D92" s="141"/>
      <c r="E92" s="142"/>
      <c r="F92" s="142"/>
    </row>
    <row r="93" spans="1:6" s="117" customFormat="1" x14ac:dyDescent="0.25">
      <c r="A93" s="140"/>
      <c r="D93" s="141"/>
      <c r="E93" s="142"/>
      <c r="F93" s="142"/>
    </row>
    <row r="94" spans="1:6" s="117" customFormat="1" x14ac:dyDescent="0.25">
      <c r="A94" s="140"/>
      <c r="D94" s="141"/>
      <c r="E94" s="142"/>
      <c r="F94" s="142"/>
    </row>
    <row r="95" spans="1:6" s="117" customFormat="1" x14ac:dyDescent="0.25">
      <c r="A95" s="140"/>
      <c r="D95" s="141"/>
      <c r="E95" s="142"/>
      <c r="F95" s="142"/>
    </row>
    <row r="96" spans="1:6" s="117" customFormat="1" x14ac:dyDescent="0.25">
      <c r="A96" s="140"/>
      <c r="D96" s="141"/>
      <c r="E96" s="142"/>
      <c r="F96" s="142"/>
    </row>
    <row r="97" spans="1:6" s="117" customFormat="1" x14ac:dyDescent="0.25">
      <c r="A97" s="140"/>
      <c r="D97" s="141"/>
      <c r="E97" s="142"/>
      <c r="F97" s="142"/>
    </row>
    <row r="98" spans="1:6" s="117" customFormat="1" x14ac:dyDescent="0.25">
      <c r="A98" s="140"/>
      <c r="D98" s="141"/>
      <c r="E98" s="142"/>
      <c r="F98" s="142"/>
    </row>
    <row r="99" spans="1:6" s="117" customFormat="1" x14ac:dyDescent="0.25">
      <c r="A99" s="140"/>
      <c r="D99" s="141"/>
      <c r="E99" s="142"/>
      <c r="F99" s="142"/>
    </row>
    <row r="100" spans="1:6" s="117" customFormat="1" x14ac:dyDescent="0.25">
      <c r="A100" s="140"/>
      <c r="D100" s="141"/>
      <c r="E100" s="142"/>
      <c r="F100" s="142"/>
    </row>
    <row r="101" spans="1:6" s="117" customFormat="1" x14ac:dyDescent="0.25">
      <c r="A101" s="140"/>
      <c r="D101" s="141"/>
      <c r="E101" s="142"/>
      <c r="F101" s="142"/>
    </row>
    <row r="102" spans="1:6" s="117" customFormat="1" x14ac:dyDescent="0.25">
      <c r="A102" s="140"/>
      <c r="D102" s="141"/>
      <c r="E102" s="142"/>
      <c r="F102" s="142"/>
    </row>
    <row r="103" spans="1:6" s="117" customFormat="1" x14ac:dyDescent="0.25">
      <c r="A103" s="140"/>
      <c r="D103" s="141"/>
      <c r="E103" s="142"/>
      <c r="F103" s="142"/>
    </row>
    <row r="104" spans="1:6" s="117" customFormat="1" x14ac:dyDescent="0.25">
      <c r="A104" s="140"/>
      <c r="D104" s="141"/>
      <c r="E104" s="142"/>
      <c r="F104" s="142"/>
    </row>
    <row r="105" spans="1:6" s="117" customFormat="1" x14ac:dyDescent="0.25">
      <c r="A105" s="140"/>
      <c r="D105" s="141"/>
      <c r="E105" s="142"/>
      <c r="F105" s="142"/>
    </row>
    <row r="106" spans="1:6" s="117" customFormat="1" x14ac:dyDescent="0.25">
      <c r="A106" s="140"/>
      <c r="D106" s="141"/>
      <c r="E106" s="142"/>
      <c r="F106" s="142"/>
    </row>
    <row r="107" spans="1:6" s="117" customFormat="1" x14ac:dyDescent="0.25">
      <c r="A107" s="140"/>
      <c r="D107" s="141"/>
      <c r="E107" s="142"/>
      <c r="F107" s="142"/>
    </row>
    <row r="108" spans="1:6" s="117" customFormat="1" x14ac:dyDescent="0.25">
      <c r="A108" s="140"/>
      <c r="D108" s="141"/>
      <c r="E108" s="142"/>
      <c r="F108" s="142"/>
    </row>
    <row r="109" spans="1:6" s="117" customFormat="1" x14ac:dyDescent="0.25">
      <c r="A109" s="140"/>
      <c r="D109" s="141"/>
      <c r="E109" s="142"/>
      <c r="F109" s="142"/>
    </row>
    <row r="110" spans="1:6" s="117" customFormat="1" x14ac:dyDescent="0.25">
      <c r="A110" s="140"/>
      <c r="D110" s="141"/>
      <c r="E110" s="142"/>
      <c r="F110" s="142"/>
    </row>
    <row r="111" spans="1:6" s="117" customFormat="1" x14ac:dyDescent="0.25">
      <c r="A111" s="140"/>
      <c r="D111" s="141"/>
      <c r="E111" s="142"/>
      <c r="F111" s="142"/>
    </row>
    <row r="112" spans="1:6" s="117" customFormat="1" x14ac:dyDescent="0.25">
      <c r="A112" s="140"/>
      <c r="D112" s="141"/>
      <c r="E112" s="142"/>
      <c r="F112" s="142"/>
    </row>
    <row r="113" spans="1:6" s="117" customFormat="1" x14ac:dyDescent="0.25">
      <c r="A113" s="140"/>
      <c r="D113" s="141"/>
      <c r="E113" s="142"/>
      <c r="F113" s="142"/>
    </row>
    <row r="114" spans="1:6" s="117" customFormat="1" x14ac:dyDescent="0.25">
      <c r="A114" s="140"/>
      <c r="D114" s="141"/>
      <c r="E114" s="142"/>
      <c r="F114" s="142"/>
    </row>
    <row r="115" spans="1:6" s="117" customFormat="1" x14ac:dyDescent="0.25">
      <c r="A115" s="140"/>
      <c r="D115" s="141"/>
      <c r="E115" s="142"/>
      <c r="F115" s="142"/>
    </row>
    <row r="116" spans="1:6" s="117" customFormat="1" x14ac:dyDescent="0.25">
      <c r="A116" s="140"/>
      <c r="D116" s="141"/>
      <c r="E116" s="142"/>
      <c r="F116" s="142"/>
    </row>
    <row r="117" spans="1:6" s="117" customFormat="1" x14ac:dyDescent="0.25">
      <c r="A117" s="140"/>
      <c r="D117" s="141"/>
      <c r="E117" s="142"/>
      <c r="F117" s="142"/>
    </row>
    <row r="118" spans="1:6" s="117" customFormat="1" x14ac:dyDescent="0.25">
      <c r="A118" s="140"/>
      <c r="D118" s="141"/>
      <c r="E118" s="142"/>
      <c r="F118" s="142"/>
    </row>
    <row r="119" spans="1:6" s="117" customFormat="1" x14ac:dyDescent="0.25">
      <c r="A119" s="140"/>
      <c r="D119" s="141"/>
      <c r="E119" s="142"/>
      <c r="F119" s="142"/>
    </row>
    <row r="120" spans="1:6" s="117" customFormat="1" x14ac:dyDescent="0.25">
      <c r="A120" s="140"/>
      <c r="D120" s="141"/>
      <c r="E120" s="142"/>
      <c r="F120" s="142"/>
    </row>
    <row r="121" spans="1:6" s="117" customFormat="1" x14ac:dyDescent="0.25">
      <c r="A121" s="140"/>
      <c r="D121" s="141"/>
      <c r="E121" s="142"/>
      <c r="F121" s="142"/>
    </row>
    <row r="122" spans="1:6" s="117" customFormat="1" x14ac:dyDescent="0.25">
      <c r="A122" s="140"/>
      <c r="D122" s="141"/>
      <c r="E122" s="142"/>
      <c r="F122" s="142"/>
    </row>
    <row r="123" spans="1:6" s="117" customFormat="1" x14ac:dyDescent="0.25">
      <c r="A123" s="140"/>
      <c r="D123" s="141"/>
      <c r="E123" s="142"/>
      <c r="F123" s="142"/>
    </row>
    <row r="124" spans="1:6" s="117" customFormat="1" x14ac:dyDescent="0.25">
      <c r="A124" s="140"/>
      <c r="D124" s="141"/>
      <c r="E124" s="142"/>
      <c r="F124" s="142"/>
    </row>
    <row r="125" spans="1:6" s="117" customFormat="1" x14ac:dyDescent="0.25">
      <c r="A125" s="140"/>
      <c r="D125" s="141"/>
      <c r="E125" s="142"/>
      <c r="F125" s="142"/>
    </row>
    <row r="126" spans="1:6" s="117" customFormat="1" x14ac:dyDescent="0.25">
      <c r="A126" s="140"/>
      <c r="D126" s="141"/>
      <c r="E126" s="142"/>
      <c r="F126" s="142"/>
    </row>
    <row r="127" spans="1:6" s="117" customFormat="1" x14ac:dyDescent="0.25">
      <c r="A127" s="140"/>
      <c r="D127" s="141"/>
      <c r="E127" s="142"/>
      <c r="F127" s="142"/>
    </row>
    <row r="128" spans="1:6" s="117" customFormat="1" x14ac:dyDescent="0.25">
      <c r="A128" s="140"/>
      <c r="D128" s="141"/>
      <c r="E128" s="142"/>
      <c r="F128" s="142"/>
    </row>
    <row r="129" spans="1:6" s="117" customFormat="1" x14ac:dyDescent="0.25">
      <c r="A129" s="140"/>
      <c r="D129" s="141"/>
      <c r="E129" s="142"/>
      <c r="F129" s="142"/>
    </row>
    <row r="130" spans="1:6" s="117" customFormat="1" x14ac:dyDescent="0.25">
      <c r="A130" s="140"/>
      <c r="D130" s="141"/>
      <c r="E130" s="142"/>
      <c r="F130" s="142"/>
    </row>
    <row r="131" spans="1:6" s="117" customFormat="1" x14ac:dyDescent="0.25">
      <c r="A131" s="140"/>
      <c r="D131" s="141"/>
      <c r="E131" s="142"/>
      <c r="F131" s="142"/>
    </row>
    <row r="132" spans="1:6" s="117" customFormat="1" x14ac:dyDescent="0.25">
      <c r="A132" s="140"/>
      <c r="D132" s="141"/>
      <c r="E132" s="142"/>
      <c r="F132" s="142"/>
    </row>
    <row r="133" spans="1:6" s="117" customFormat="1" x14ac:dyDescent="0.25">
      <c r="A133" s="140"/>
      <c r="D133" s="141"/>
      <c r="E133" s="142"/>
      <c r="F133" s="142"/>
    </row>
    <row r="134" spans="1:6" s="117" customFormat="1" x14ac:dyDescent="0.25">
      <c r="A134" s="140"/>
      <c r="D134" s="141"/>
      <c r="E134" s="142"/>
      <c r="F134" s="142"/>
    </row>
    <row r="135" spans="1:6" s="117" customFormat="1" x14ac:dyDescent="0.25">
      <c r="A135" s="140"/>
      <c r="D135" s="141"/>
      <c r="E135" s="142"/>
      <c r="F135" s="142"/>
    </row>
    <row r="136" spans="1:6" s="117" customFormat="1" x14ac:dyDescent="0.25">
      <c r="A136" s="140"/>
      <c r="D136" s="141"/>
      <c r="E136" s="142"/>
      <c r="F136" s="142"/>
    </row>
    <row r="137" spans="1:6" s="117" customFormat="1" x14ac:dyDescent="0.25">
      <c r="A137" s="140"/>
      <c r="D137" s="141"/>
      <c r="E137" s="142"/>
      <c r="F137" s="142"/>
    </row>
    <row r="138" spans="1:6" s="117" customFormat="1" x14ac:dyDescent="0.25">
      <c r="A138" s="140"/>
      <c r="D138" s="141"/>
      <c r="E138" s="142"/>
      <c r="F138" s="142"/>
    </row>
    <row r="139" spans="1:6" s="117" customFormat="1" x14ac:dyDescent="0.25">
      <c r="A139" s="140"/>
      <c r="D139" s="141"/>
      <c r="E139" s="142"/>
      <c r="F139" s="142"/>
    </row>
    <row r="140" spans="1:6" s="117" customFormat="1" x14ac:dyDescent="0.25">
      <c r="A140" s="140"/>
      <c r="D140" s="141"/>
      <c r="E140" s="142"/>
      <c r="F140" s="142"/>
    </row>
    <row r="141" spans="1:6" s="117" customFormat="1" x14ac:dyDescent="0.25">
      <c r="A141" s="140"/>
      <c r="D141" s="141"/>
      <c r="E141" s="142"/>
      <c r="F141" s="142"/>
    </row>
    <row r="142" spans="1:6" s="117" customFormat="1" x14ac:dyDescent="0.25">
      <c r="A142" s="140"/>
      <c r="D142" s="141"/>
      <c r="E142" s="142"/>
      <c r="F142" s="142"/>
    </row>
    <row r="143" spans="1:6" s="117" customFormat="1" x14ac:dyDescent="0.25">
      <c r="A143" s="140"/>
      <c r="D143" s="141"/>
      <c r="E143" s="142"/>
      <c r="F143" s="142"/>
    </row>
    <row r="144" spans="1:6" s="117" customFormat="1" x14ac:dyDescent="0.25">
      <c r="A144" s="140"/>
      <c r="D144" s="141"/>
      <c r="E144" s="142"/>
      <c r="F144" s="142"/>
    </row>
    <row r="145" spans="1:6" s="117" customFormat="1" x14ac:dyDescent="0.25">
      <c r="A145" s="140"/>
      <c r="D145" s="141"/>
      <c r="E145" s="142"/>
      <c r="F145" s="142"/>
    </row>
    <row r="146" spans="1:6" s="117" customFormat="1" x14ac:dyDescent="0.25">
      <c r="A146" s="140"/>
      <c r="D146" s="141"/>
      <c r="E146" s="142"/>
      <c r="F146" s="142"/>
    </row>
    <row r="147" spans="1:6" s="117" customFormat="1" x14ac:dyDescent="0.25">
      <c r="A147" s="140"/>
      <c r="D147" s="141"/>
      <c r="E147" s="142"/>
      <c r="F147" s="142"/>
    </row>
    <row r="148" spans="1:6" s="117" customFormat="1" x14ac:dyDescent="0.25">
      <c r="A148" s="140"/>
      <c r="D148" s="141"/>
      <c r="E148" s="142"/>
      <c r="F148" s="142"/>
    </row>
    <row r="149" spans="1:6" s="117" customFormat="1" x14ac:dyDescent="0.25">
      <c r="A149" s="140"/>
      <c r="D149" s="141"/>
      <c r="E149" s="142"/>
      <c r="F149" s="142"/>
    </row>
    <row r="150" spans="1:6" s="117" customFormat="1" x14ac:dyDescent="0.25">
      <c r="A150" s="140"/>
      <c r="D150" s="141"/>
      <c r="E150" s="142"/>
      <c r="F150" s="142"/>
    </row>
    <row r="151" spans="1:6" s="117" customFormat="1" x14ac:dyDescent="0.25">
      <c r="A151" s="140"/>
      <c r="D151" s="141"/>
      <c r="E151" s="142"/>
      <c r="F151" s="142"/>
    </row>
    <row r="152" spans="1:6" s="117" customFormat="1" x14ac:dyDescent="0.25">
      <c r="A152" s="140"/>
      <c r="D152" s="141"/>
      <c r="E152" s="142"/>
      <c r="F152" s="142"/>
    </row>
    <row r="153" spans="1:6" s="117" customFormat="1" x14ac:dyDescent="0.25">
      <c r="A153" s="140"/>
      <c r="D153" s="141"/>
      <c r="E153" s="142"/>
      <c r="F153" s="142"/>
    </row>
    <row r="154" spans="1:6" s="117" customFormat="1" x14ac:dyDescent="0.25">
      <c r="A154" s="140"/>
      <c r="D154" s="141"/>
      <c r="E154" s="142"/>
      <c r="F154" s="142"/>
    </row>
  </sheetData>
  <autoFilter ref="A4:O4" xr:uid="{8496A677-2DCA-4706-9BE7-03F4C87D460C}"/>
  <mergeCells count="2">
    <mergeCell ref="A3:A4"/>
    <mergeCell ref="G3:H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54</vt:i4>
      </vt:variant>
    </vt:vector>
  </HeadingPairs>
  <TitlesOfParts>
    <vt:vector size="63" baseType="lpstr">
      <vt:lpstr>Útmutató</vt:lpstr>
      <vt:lpstr>OKJ képzések</vt:lpstr>
      <vt:lpstr>Szakmajegyzék szerinti szakmák</vt:lpstr>
      <vt:lpstr>Érettségire felkészítő</vt:lpstr>
      <vt:lpstr>Szakgimnáziumi szakképesítések</vt:lpstr>
      <vt:lpstr>lista</vt:lpstr>
      <vt:lpstr>OKJ_2019</vt:lpstr>
      <vt:lpstr>Szakmajegyzék</vt:lpstr>
      <vt:lpstr>Szakképesítések Szakg</vt:lpstr>
      <vt:lpstr>Bajai_Szakképzési_Centrum</vt:lpstr>
      <vt:lpstr>Baranya_Megyei_Szakképzési_Centrum</vt:lpstr>
      <vt:lpstr>Békéscsabai_Szakképzési_Centrum</vt:lpstr>
      <vt:lpstr>Berettyóújfalui_Szakképzési_Centrum</vt:lpstr>
      <vt:lpstr>Budapesti_Gazdasági_Szakképzési_Centrum</vt:lpstr>
      <vt:lpstr>Budapesti_Gépészeti_Szakképzési_Centrum</vt:lpstr>
      <vt:lpstr>Budapesti_Komplex_Szakképzési_Centrum</vt:lpstr>
      <vt:lpstr>Budapesti_Műszaki_Szakképzési_Centrum</vt:lpstr>
      <vt:lpstr>Ceglédi_Szakképzési_Centrum</vt:lpstr>
      <vt:lpstr>Debreceni_Szakképzési_Centrum</vt:lpstr>
      <vt:lpstr>Dunaújvárosi_Szakképzési_Centrum</vt:lpstr>
      <vt:lpstr>Érdi_Szakképzési_Centrum</vt:lpstr>
      <vt:lpstr>Esztergomi_Szakképzési_Centrum</vt:lpstr>
      <vt:lpstr>Győri_Szakképzési_Centrum</vt:lpstr>
      <vt:lpstr>Gyulai_Szakképzési_Centrum</vt:lpstr>
      <vt:lpstr>Heves_Megyei_Szakképzési_Centrum</vt:lpstr>
      <vt:lpstr>Hódmezővásárhelyi_Szakképzési_Centrum</vt:lpstr>
      <vt:lpstr>Kaposvári_Szakképzési_Centrum</vt:lpstr>
      <vt:lpstr>Karcagi_Szakképzési_Centrum</vt:lpstr>
      <vt:lpstr>Kecskeméti_Szakképzési_Centrum</vt:lpstr>
      <vt:lpstr>Kiskunhalasi_Szakképzési_Centrum</vt:lpstr>
      <vt:lpstr>Kisvárdai_Szakképzési_Centrum</vt:lpstr>
      <vt:lpstr>Mátészalkai_Szakképzési_Centrum</vt:lpstr>
      <vt:lpstr>Miskolci_Szakképzési_Centrum</vt:lpstr>
      <vt:lpstr>Nagykanizsai_Szakképzési_Centrum</vt:lpstr>
      <vt:lpstr>Nógrád_Megyei_Szakképzési_Centrum</vt:lpstr>
      <vt:lpstr>Nyíregyházi_Szakképzési_Centrum</vt:lpstr>
      <vt:lpstr>'Érettségire felkészítő'!Nyomtatási_cím</vt:lpstr>
      <vt:lpstr>'OKJ képzések'!Nyomtatási_cím</vt:lpstr>
      <vt:lpstr>'Szakgimnáziumi szakképesítések'!Nyomtatási_cím</vt:lpstr>
      <vt:lpstr>'Szakképesítések Szakg'!Nyomtatási_cím</vt:lpstr>
      <vt:lpstr>'Szakmajegyzék szerinti szakmák'!Nyomtatási_cím</vt:lpstr>
      <vt:lpstr>'Szakképesítések Szakg'!Nyomtatási_terület</vt:lpstr>
      <vt:lpstr>OKJ_2019!OKJ_2019</vt:lpstr>
      <vt:lpstr>Ózdi_Szakképzési_Centrum</vt:lpstr>
      <vt:lpstr>Pápai_Szakképzési_Centrum</vt:lpstr>
      <vt:lpstr>Siófoki_Szakképzési_Centrum</vt:lpstr>
      <vt:lpstr>Soproni_Szakképzési_Centrum</vt:lpstr>
      <vt:lpstr>Szakképző_Iskola</vt:lpstr>
      <vt:lpstr>Szakképző_Iskola_kk12</vt:lpstr>
      <vt:lpstr>Szakmajegyzék</vt:lpstr>
      <vt:lpstr>SZC</vt:lpstr>
      <vt:lpstr>Szegedi_Szakképzési_Centrum</vt:lpstr>
      <vt:lpstr>Székesfehérvári_Szakképzési_Centrum</vt:lpstr>
      <vt:lpstr>Szerencsi_Szakképzési_Centrum</vt:lpstr>
      <vt:lpstr>Szolnoki_Szakképzési_Centrum</vt:lpstr>
      <vt:lpstr>Tatabányai_Szakképzési_Centrum</vt:lpstr>
      <vt:lpstr>Technikum</vt:lpstr>
      <vt:lpstr>Technikum_11</vt:lpstr>
      <vt:lpstr>Tolna_Megyei_Szakképzési_Centrum</vt:lpstr>
      <vt:lpstr>Váci_Szakképzési_Centrum</vt:lpstr>
      <vt:lpstr>Vas_Megyei_Szakképzési_Centrum</vt:lpstr>
      <vt:lpstr>Veszprémi_Szakképzési_Centrum</vt:lpstr>
      <vt:lpstr>Zalaegerszegi_Szakképzési_Centrum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Pálfi László</cp:lastModifiedBy>
  <cp:lastPrinted>2022-02-14T08:58:31Z</cp:lastPrinted>
  <dcterms:created xsi:type="dcterms:W3CDTF">2017-09-07T07:58:15Z</dcterms:created>
  <dcterms:modified xsi:type="dcterms:W3CDTF">2022-09-27T12:35:33Z</dcterms:modified>
</cp:coreProperties>
</file>